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rwd-my.sharepoint.com/personal/pascual_irwd_com/Documents/b. Desktop/"/>
    </mc:Choice>
  </mc:AlternateContent>
  <xr:revisionPtr revIDLastSave="16" documentId="8_{35F996B8-BB83-4C80-B763-39DC96DBE300}" xr6:coauthVersionLast="47" xr6:coauthVersionMax="47" xr10:uidLastSave="{D3841BC1-DC82-4AB5-8B95-D7241EF575E4}"/>
  <bookViews>
    <workbookView xWindow="-120" yWindow="-120" windowWidth="29040" windowHeight="15720" xr2:uid="{BF75627B-0297-4A4E-B8BE-E5F25098B04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1" i="1"/>
  <c r="E31" i="1"/>
  <c r="E17" i="1"/>
  <c r="E30" i="1"/>
  <c r="E16" i="1"/>
  <c r="E12" i="1" l="1"/>
  <c r="E13" i="1" s="1"/>
  <c r="E14" i="1" s="1"/>
  <c r="E32" i="1"/>
  <c r="E18" i="1"/>
  <c r="E19" i="1" s="1"/>
  <c r="E20" i="1" s="1"/>
  <c r="E25" i="1" l="1"/>
  <c r="E24" i="1"/>
  <c r="E26" i="1"/>
  <c r="E34" i="1" s="1"/>
</calcChain>
</file>

<file path=xl/sharedStrings.xml><?xml version="1.0" encoding="utf-8"?>
<sst xmlns="http://schemas.openxmlformats.org/spreadsheetml/2006/main" count="41" uniqueCount="33">
  <si>
    <t>Guestrooms Toilets</t>
  </si>
  <si>
    <t>(1.6 GPF)</t>
  </si>
  <si>
    <t>Common Area Toilets</t>
  </si>
  <si>
    <t>Guestroom Flushes per day</t>
  </si>
  <si>
    <t>(based on Green Lodging News - EPA study)</t>
  </si>
  <si>
    <t>Common area Flushes per day</t>
  </si>
  <si>
    <t>Calculations (Volume):</t>
  </si>
  <si>
    <t>a. Water usage of 1.6 GPF per day:</t>
  </si>
  <si>
    <t>GPD</t>
  </si>
  <si>
    <t xml:space="preserve">c. Difference </t>
  </si>
  <si>
    <t>d. Annual  Saved Gallons</t>
  </si>
  <si>
    <t>Gal</t>
  </si>
  <si>
    <t>e. Annual Saved CCF</t>
  </si>
  <si>
    <t>CCF</t>
  </si>
  <si>
    <t>f. Difference</t>
  </si>
  <si>
    <t>g. Annual Saved in Gallons</t>
  </si>
  <si>
    <t>h. Annual Saved in CCF</t>
  </si>
  <si>
    <t>Calculations (Cost and Savings):</t>
  </si>
  <si>
    <t>a. Cost of Supplied Water Savings/YR:</t>
  </si>
  <si>
    <t>c. Savings with 1.28 GPF Toilet/YR</t>
  </si>
  <si>
    <t>Project Cost and ROI</t>
  </si>
  <si>
    <t>b. Rebate per Toilet Unit ($300/unit)</t>
  </si>
  <si>
    <t>c. Residual Cost on Toilet Upgrade</t>
  </si>
  <si>
    <t>ROI (Residual Cost/Annual Savings)</t>
  </si>
  <si>
    <t>f. Water usage of 1.6 GPF per day:</t>
  </si>
  <si>
    <t>(based on estimate of Marriott Spectrum)</t>
  </si>
  <si>
    <t>b. Cost of Sewer Water Savings/YR:</t>
  </si>
  <si>
    <t>b. Water usage of 0.8 GPF per day:</t>
  </si>
  <si>
    <t>e. Water usage of 0.8 GPF per day:</t>
  </si>
  <si>
    <t>a. Cost of 271 HE Toilets ($637/unit)</t>
  </si>
  <si>
    <t>Marriott Spectrum Toilet Water Savings and ROI calculation</t>
  </si>
  <si>
    <t>Guestrooms</t>
  </si>
  <si>
    <t>Common Areas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</si>
</sst>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0.0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2" fontId="0" fillId="0" borderId="0" xfId="0" applyNumberFormat="1"/>
    <xf numFmtId="2" fontId="0" fillId="0" borderId="0" xfId="1" applyNumberFormat="1" applyFont="1"/>
    <xf numFmtId="164" fontId="0" fillId="0" borderId="0" xfId="0" applyNumberFormat="1"/>
    <xf numFmtId="164" fontId="0" fillId="0" borderId="2" xfId="0" applyNumberFormat="1" applyBorder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/>
    </xf>
    <xf numFmtId="2" fontId="2" fillId="3" borderId="1" xfId="0" applyNumberFormat="1" applyFont="1" applyFill="1" applyBorder="1" applyAlignment="1">
      <alignment horizontal="center"/>
    </xf>
    <xf numFmtId="165" fontId="2" fillId="2" borderId="1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C7A37-70A9-4446-AC9E-076A04E1C8A5}">
  <dimension ref="A1:J34"/>
  <sheetViews>
    <sheetView tabSelected="1" workbookViewId="0">
      <selection activeCell="M28" sqref="M28"/>
    </sheetView>
  </sheetViews>
  <sheetFormatPr defaultRowHeight="15" x14ac:dyDescent="0.25"/>
  <cols>
    <col min="2" max="2" width="10.5703125" customWidth="1"/>
    <col min="4" max="4" width="12" customWidth="1"/>
    <col min="5" max="5" width="11.5703125" bestFit="1" customWidth="1"/>
  </cols>
  <sheetData>
    <row r="1" spans="1:10" x14ac:dyDescent="0.25">
      <c r="A1" s="5" t="s">
        <v>30</v>
      </c>
      <c r="B1" s="5"/>
      <c r="C1" s="5"/>
      <c r="D1" s="5"/>
      <c r="E1" s="5"/>
      <c r="F1" s="5"/>
      <c r="G1" s="5"/>
      <c r="H1" s="5"/>
      <c r="I1" s="5"/>
      <c r="J1" s="5"/>
    </row>
    <row r="3" spans="1:10" x14ac:dyDescent="0.25">
      <c r="A3" s="6" t="s">
        <v>0</v>
      </c>
      <c r="B3" s="6"/>
      <c r="C3">
        <v>271</v>
      </c>
      <c r="D3" t="s">
        <v>1</v>
      </c>
    </row>
    <row r="4" spans="1:10" x14ac:dyDescent="0.25">
      <c r="A4" s="6" t="s">
        <v>2</v>
      </c>
      <c r="B4" s="6"/>
      <c r="C4">
        <v>13</v>
      </c>
      <c r="D4" t="s">
        <v>1</v>
      </c>
    </row>
    <row r="6" spans="1:10" x14ac:dyDescent="0.25">
      <c r="A6" t="s">
        <v>3</v>
      </c>
      <c r="D6">
        <v>15</v>
      </c>
      <c r="E6" t="s">
        <v>4</v>
      </c>
    </row>
    <row r="7" spans="1:10" x14ac:dyDescent="0.25">
      <c r="A7" t="s">
        <v>5</v>
      </c>
      <c r="D7">
        <v>150</v>
      </c>
      <c r="E7" t="s">
        <v>25</v>
      </c>
    </row>
    <row r="9" spans="1:10" x14ac:dyDescent="0.25">
      <c r="A9" t="s">
        <v>6</v>
      </c>
      <c r="E9" s="7" t="s">
        <v>31</v>
      </c>
      <c r="F9" s="7"/>
    </row>
    <row r="10" spans="1:10" x14ac:dyDescent="0.25">
      <c r="A10" t="s">
        <v>7</v>
      </c>
      <c r="E10" s="1">
        <f>1.6*C3*D6</f>
        <v>6504</v>
      </c>
      <c r="F10" t="s">
        <v>8</v>
      </c>
    </row>
    <row r="11" spans="1:10" x14ac:dyDescent="0.25">
      <c r="A11" t="s">
        <v>27</v>
      </c>
      <c r="E11" s="1">
        <f>0.8*C3*D6</f>
        <v>3252</v>
      </c>
      <c r="F11" t="s">
        <v>8</v>
      </c>
    </row>
    <row r="12" spans="1:10" x14ac:dyDescent="0.25">
      <c r="A12" t="s">
        <v>9</v>
      </c>
      <c r="E12" s="1">
        <f>E10-E11</f>
        <v>3252</v>
      </c>
      <c r="F12" t="s">
        <v>8</v>
      </c>
    </row>
    <row r="13" spans="1:10" x14ac:dyDescent="0.25">
      <c r="A13" t="s">
        <v>10</v>
      </c>
      <c r="E13" s="2">
        <f>E12*365</f>
        <v>1186980</v>
      </c>
      <c r="F13" t="s">
        <v>11</v>
      </c>
    </row>
    <row r="14" spans="1:10" x14ac:dyDescent="0.25">
      <c r="A14" t="s">
        <v>12</v>
      </c>
      <c r="E14" s="1">
        <f>E13/748</f>
        <v>1586.8716577540106</v>
      </c>
      <c r="F14" t="s">
        <v>13</v>
      </c>
    </row>
    <row r="15" spans="1:10" x14ac:dyDescent="0.25">
      <c r="E15" s="8" t="s">
        <v>32</v>
      </c>
      <c r="F15" s="8"/>
    </row>
    <row r="16" spans="1:10" x14ac:dyDescent="0.25">
      <c r="A16" t="s">
        <v>24</v>
      </c>
      <c r="E16" s="1">
        <f>1.6*D7</f>
        <v>240</v>
      </c>
      <c r="F16" t="s">
        <v>8</v>
      </c>
    </row>
    <row r="17" spans="1:6" x14ac:dyDescent="0.25">
      <c r="A17" t="s">
        <v>28</v>
      </c>
      <c r="E17" s="1">
        <f>0.8*D7</f>
        <v>120</v>
      </c>
      <c r="F17" t="s">
        <v>8</v>
      </c>
    </row>
    <row r="18" spans="1:6" x14ac:dyDescent="0.25">
      <c r="A18" t="s">
        <v>14</v>
      </c>
      <c r="E18" s="1">
        <f>E16-E17</f>
        <v>120</v>
      </c>
      <c r="F18" t="s">
        <v>8</v>
      </c>
    </row>
    <row r="19" spans="1:6" x14ac:dyDescent="0.25">
      <c r="A19" t="s">
        <v>15</v>
      </c>
      <c r="E19" s="1">
        <f>E18*365</f>
        <v>43800</v>
      </c>
      <c r="F19" t="s">
        <v>11</v>
      </c>
    </row>
    <row r="20" spans="1:6" x14ac:dyDescent="0.25">
      <c r="A20" t="s">
        <v>16</v>
      </c>
      <c r="E20" s="1">
        <f>E19/748</f>
        <v>58.55614973262032</v>
      </c>
      <c r="F20" t="s">
        <v>13</v>
      </c>
    </row>
    <row r="22" spans="1:6" x14ac:dyDescent="0.25">
      <c r="A22" t="s">
        <v>17</v>
      </c>
    </row>
    <row r="24" spans="1:6" x14ac:dyDescent="0.25">
      <c r="A24" t="s">
        <v>18</v>
      </c>
      <c r="E24" s="3">
        <f>(E14+E20)*2.65</f>
        <v>4360.3836898395721</v>
      </c>
    </row>
    <row r="25" spans="1:6" x14ac:dyDescent="0.25">
      <c r="A25" t="s">
        <v>26</v>
      </c>
      <c r="E25" s="3">
        <f>(E14+E20)*3.07</f>
        <v>5051.4633689839566</v>
      </c>
    </row>
    <row r="26" spans="1:6" x14ac:dyDescent="0.25">
      <c r="A26" t="s">
        <v>19</v>
      </c>
      <c r="E26" s="4">
        <f>SUM(E24:E25)</f>
        <v>9411.8470588235286</v>
      </c>
    </row>
    <row r="28" spans="1:6" x14ac:dyDescent="0.25">
      <c r="A28" t="s">
        <v>20</v>
      </c>
    </row>
    <row r="30" spans="1:6" x14ac:dyDescent="0.25">
      <c r="A30" t="s">
        <v>29</v>
      </c>
      <c r="E30" s="3">
        <f>271*365</f>
        <v>98915</v>
      </c>
    </row>
    <row r="31" spans="1:6" x14ac:dyDescent="0.25">
      <c r="A31" t="s">
        <v>21</v>
      </c>
      <c r="E31" s="3">
        <f>271*300</f>
        <v>81300</v>
      </c>
    </row>
    <row r="32" spans="1:6" x14ac:dyDescent="0.25">
      <c r="A32" t="s">
        <v>22</v>
      </c>
      <c r="E32" s="4">
        <f>E30-E31</f>
        <v>17615</v>
      </c>
    </row>
    <row r="34" spans="1:5" x14ac:dyDescent="0.25">
      <c r="A34" t="s">
        <v>23</v>
      </c>
      <c r="E34" s="9">
        <f>E32/E26</f>
        <v>1.8715773736979804</v>
      </c>
    </row>
  </sheetData>
  <mergeCells count="5">
    <mergeCell ref="E15:F15"/>
    <mergeCell ref="A1:J1"/>
    <mergeCell ref="A3:B3"/>
    <mergeCell ref="A4:B4"/>
    <mergeCell ref="E9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Pascual</dc:creator>
  <cp:lastModifiedBy>Allan Pascual</cp:lastModifiedBy>
  <dcterms:created xsi:type="dcterms:W3CDTF">2025-08-05T21:39:45Z</dcterms:created>
  <dcterms:modified xsi:type="dcterms:W3CDTF">2026-01-12T21:14:09Z</dcterms:modified>
</cp:coreProperties>
</file>