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eaves\AppData\Local\Microsoft\Windows\INetCache\Content.Outlook\728RV7VL\"/>
    </mc:Choice>
  </mc:AlternateContent>
  <xr:revisionPtr revIDLastSave="0" documentId="13_ncr:1_{83CD9222-2945-477C-894C-E44E5FF70E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back Evaluation" sheetId="1" r:id="rId1"/>
    <sheet name="Education Occupancy Fixture Req" sheetId="2" r:id="rId2"/>
  </sheets>
  <definedNames>
    <definedName name="_xlnm.Print_Area" localSheetId="0">'Payback Evaluation'!$A$1:$P$43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40" i="1"/>
  <c r="C42" i="1"/>
  <c r="C41" i="1"/>
  <c r="C40" i="1"/>
  <c r="J33" i="1"/>
  <c r="J32" i="1"/>
  <c r="J31" i="1"/>
  <c r="G33" i="1"/>
  <c r="G32" i="1"/>
  <c r="G31" i="1"/>
  <c r="H33" i="1"/>
  <c r="H32" i="1"/>
  <c r="H31" i="1"/>
  <c r="J24" i="1"/>
  <c r="J23" i="1"/>
  <c r="J22" i="1"/>
  <c r="H24" i="1"/>
  <c r="H23" i="1"/>
  <c r="H22" i="1"/>
  <c r="G24" i="1"/>
  <c r="G23" i="1"/>
  <c r="G22" i="1"/>
  <c r="C43" i="1" l="1"/>
  <c r="D43" i="1"/>
  <c r="I10" i="1"/>
  <c r="B42" i="1" l="1"/>
  <c r="B41" i="1"/>
  <c r="B40" i="1"/>
  <c r="I22" i="1"/>
  <c r="B1" i="1" l="1"/>
  <c r="I33" i="1"/>
  <c r="I32" i="1"/>
  <c r="I31" i="1"/>
  <c r="I24" i="1"/>
  <c r="L24" i="1" s="1"/>
  <c r="I23" i="1"/>
  <c r="L23" i="1" s="1"/>
  <c r="L22" i="1"/>
  <c r="L25" i="1" l="1"/>
  <c r="I25" i="1"/>
  <c r="L31" i="1"/>
  <c r="G40" i="1" s="1"/>
  <c r="L33" i="1"/>
  <c r="M33" i="1" s="1"/>
  <c r="E16" i="1"/>
  <c r="H40" i="1" l="1"/>
  <c r="M40" i="1" s="1"/>
  <c r="G42" i="1"/>
  <c r="H42" i="1" s="1"/>
  <c r="I34" i="1"/>
  <c r="L32" i="1"/>
  <c r="M31" i="1"/>
  <c r="M24" i="1"/>
  <c r="M23" i="1"/>
  <c r="M42" i="1" l="1"/>
  <c r="J42" i="1"/>
  <c r="J40" i="1"/>
  <c r="M32" i="1"/>
  <c r="M34" i="1" s="1"/>
  <c r="G41" i="1"/>
  <c r="H41" i="1" s="1"/>
  <c r="L34" i="1"/>
  <c r="L36" i="1" s="1"/>
  <c r="M22" i="1"/>
  <c r="M25" i="1" s="1"/>
  <c r="M41" i="1" l="1"/>
  <c r="M43" i="1" s="1"/>
  <c r="G43" i="1"/>
  <c r="J41" i="1" l="1"/>
  <c r="J43" i="1" s="1"/>
  <c r="H43" i="1"/>
  <c r="E42" i="1"/>
  <c r="E41" i="1"/>
  <c r="F41" i="1" s="1"/>
  <c r="F42" i="1" l="1"/>
  <c r="L42" i="1" s="1"/>
  <c r="K42" i="1"/>
  <c r="K41" i="1"/>
  <c r="E40" i="1"/>
  <c r="B43" i="1"/>
  <c r="L41" i="1"/>
  <c r="F40" i="1" l="1"/>
  <c r="L40" i="1" s="1"/>
  <c r="E43" i="1"/>
  <c r="K43" i="1" s="1"/>
  <c r="K40" i="1"/>
  <c r="F43" i="1" l="1"/>
  <c r="L43" i="1" s="1"/>
</calcChain>
</file>

<file path=xl/sharedStrings.xml><?xml version="1.0" encoding="utf-8"?>
<sst xmlns="http://schemas.openxmlformats.org/spreadsheetml/2006/main" count="901" uniqueCount="394">
  <si>
    <t>Date:</t>
  </si>
  <si>
    <t>Rates</t>
  </si>
  <si>
    <t>Use</t>
  </si>
  <si>
    <t>Total O&amp;M Savings</t>
  </si>
  <si>
    <t>Period</t>
  </si>
  <si>
    <t>Totals</t>
  </si>
  <si>
    <t>flushes/day</t>
  </si>
  <si>
    <t>Total Cost of Water</t>
  </si>
  <si>
    <t>Estimated Indoor Water Use Before Conservation Measure</t>
  </si>
  <si>
    <t>Estimated Water Savings and Potential Financial Incentive Amount</t>
  </si>
  <si>
    <t>Estimated Indoor Water Use after Conservation Measure</t>
  </si>
  <si>
    <t>Total Cost</t>
  </si>
  <si>
    <t>Gallons/Yr.</t>
  </si>
  <si>
    <t>Ccf/Year</t>
  </si>
  <si>
    <t>Gallons/Day</t>
  </si>
  <si>
    <t># staff</t>
  </si>
  <si>
    <t># Fixtures</t>
  </si>
  <si>
    <t>gallons/flush</t>
  </si>
  <si>
    <t>days/year</t>
  </si>
  <si>
    <t>TOTALS</t>
  </si>
  <si>
    <t># students</t>
  </si>
  <si>
    <t>Flushometer toilets - Men's</t>
  </si>
  <si>
    <t xml:space="preserve">Flushometer toilets -Women's </t>
  </si>
  <si>
    <t xml:space="preserve">Urinals - Men's </t>
  </si>
  <si>
    <t>City Fees</t>
  </si>
  <si>
    <t>High Efficiency Urinals (0.125gpf)</t>
  </si>
  <si>
    <t>Men High Efficiency Toilets (1.28 gpf)</t>
  </si>
  <si>
    <t>Women High Efficiency Toilets (1.28 gpf)</t>
  </si>
  <si>
    <t>Fixtures</t>
  </si>
  <si>
    <t xml:space="preserve">Fixtures </t>
  </si>
  <si>
    <t>Disclaimer</t>
  </si>
  <si>
    <t>&lt;spa</t>
  </si>
  <si>
    <t>TYPE OF </t>
  </si>
  <si>
    <t>OCCUPANCY2</t>
  </si>
  <si>
    <t>WATER CLOSETS </t>
  </si>
  <si>
    <t>(FIXTURES PER PERSON)3</t>
  </si>
  <si>
    <t>URINALS </t>
  </si>
  <si>
    <t>(FIXTURES PER </t>
  </si>
  <si>
    <t>PERSON)4</t>
  </si>
  <si>
    <t>LAVATORIES </t>
  </si>
  <si>
    <t>(FIXTURES PER PERSON)5, 6</t>
  </si>
  <si>
    <t>BATHTUBS OR </t>
  </si>
  <si>
    <t>SHOWERS </t>
  </si>
  <si>
    <t>(FIXTURES </t>
  </si>
  <si>
    <t>PER PERSON)</t>
  </si>
  <si>
    <t>DRINKING </t>
  </si>
  <si>
    <t>FOUNTAINS/ </t>
  </si>
  <si>
    <t>FACILITIES </t>
  </si>
  <si>
    <t>(FIXTURES PER</t>
  </si>
  <si>
    <t>PERSON)</t>
  </si>
  <si>
    <t>OTHER</t>
  </si>
  <si>
    <t>A-1 Assembly occupancy </t>
  </si>
  <si>
    <t>(fixed or permanent seating)- </t>
  </si>
  <si>
    <t>theatres, concert halls and </t>
  </si>
  <si>
    <t>auditoriums</t>
  </si>
  <si>
    <t>Male </t>
  </si>
  <si>
    <t>1: 1-100 </t>
  </si>
  <si>
    <t>2: 101-200 </t>
  </si>
  <si>
    <t>3: 201-400</t>
  </si>
  <si>
    <t>Female </t>
  </si>
  <si>
    <t>1: 1-25</t>
  </si>
  <si>
    <t>2: 26-50</t>
  </si>
  <si>
    <t>3: 51-100</t>
  </si>
  <si>
    <t>4: 101-200</t>
  </si>
  <si>
    <t>6: 201-300</t>
  </si>
  <si>
    <t>8: 301-400</t>
  </si>
  <si>
    <t>1: 1-200 </t>
  </si>
  <si>
    <t>2: 201-300 </t>
  </si>
  <si>
    <t>3: 301-400</t>
  </si>
  <si>
    <t>4: 401-600</t>
  </si>
  <si>
    <t>2: 201-400 </t>
  </si>
  <si>
    <t>3: 401-600</t>
  </si>
  <si>
    <t>4: 601-750</t>
  </si>
  <si>
    <t>1: 1-100</t>
  </si>
  <si>
    <t>2: 101-200</t>
  </si>
  <si>
    <t>4: 201-300</t>
  </si>
  <si>
    <t>5: 301-500</t>
  </si>
  <si>
    <t>6: 501-750</t>
  </si>
  <si>
    <t>-</t>
  </si>
  <si>
    <t>1: 1-250</t>
  </si>
  <si>
    <t>2: 251-500</t>
  </si>
  <si>
    <t>3: 501-750</t>
  </si>
  <si>
    <t>1 service</t>
  </si>
  <si>
    <t>sink or </t>
  </si>
  <si>
    <t>laundry tray</t>
  </si>
  <si>
    <t>Over 400, add 1 fixture</t>
  </si>
  <si>
    <t>for each additional 500</t>
  </si>
  <si>
    <t>males and 1 fixture for</t>
  </si>
  <si>
    <t>each additional 125</t>
  </si>
  <si>
    <t>females.</t>
  </si>
  <si>
    <t>Over 600, </t>
  </si>
  <si>
    <t>add 1 fixture </t>
  </si>
  <si>
    <t>for each </t>
  </si>
  <si>
    <t>additional </t>
  </si>
  <si>
    <t>300 males.</t>
  </si>
  <si>
    <t>Over 750, add 1 fixture </t>
  </si>
  <si>
    <t>for each additional 250 </t>
  </si>
  <si>
    <t>males and 1 fixture for </t>
  </si>
  <si>
    <t>each additional 200 </t>
  </si>
  <si>
    <t>Over 750, add </t>
  </si>
  <si>
    <t>1 fixture for </t>
  </si>
  <si>
    <t>each additional 500 persons.</t>
  </si>
  <si>
    <t>A-2 Assembly occupancy-</t>
  </si>
  <si>
    <t>restaurants, pubs, lounges, </t>
  </si>
  <si>
    <t>night clubs and banquet </t>
  </si>
  <si>
    <t>halls</t>
  </si>
  <si>
    <t>Male</t>
  </si>
  <si>
    <t>1: 1-50</t>
  </si>
  <si>
    <t>2: 51-150</t>
  </si>
  <si>
    <t>3: 151-300</t>
  </si>
  <si>
    <t>4: 301-400</t>
  </si>
  <si>
    <t>3: 301-400 </t>
  </si>
  <si>
    <t>1: 1-150 </t>
  </si>
  <si>
    <t>2: 151-200</t>
  </si>
  <si>
    <t>4: 201-400</t>
  </si>
  <si>
    <t>1 service </t>
  </si>
  <si>
    <t>Over 400, add 1 fixture </t>
  </si>
  <si>
    <t>each 125 females.</t>
  </si>
  <si>
    <t>300 males.</t>
  </si>
  <si>
    <t>each additional </t>
  </si>
  <si>
    <t>500 persons.</t>
  </si>
  <si>
    <t>A-3 Assembly occupancy </t>
  </si>
  <si>
    <t>(typical without fixed or </t>
  </si>
  <si>
    <t>permanent seating)-arcades, </t>
  </si>
  <si>
    <t>places of worship, museums,</t>
  </si>
  <si>
    <t>libraries, lecture halls, </t>
  </si>
  <si>
    <t>gymnasiums (without spectator </t>
  </si>
  <si>
    <t>seating), indoor pools (without </t>
  </si>
  <si>
    <t>spectator seating)</t>
  </si>
  <si>
    <t>1: 1-25 </t>
  </si>
  <si>
    <t>2: 26-50 </t>
  </si>
  <si>
    <t>3: 51-100 </t>
  </si>
  <si>
    <t>4: 101-200 </t>
  </si>
  <si>
    <t>6: 201-300 </t>
  </si>
  <si>
    <t>3: 201-400 </t>
  </si>
  <si>
    <t>3: 401-600 </t>
  </si>
  <si>
    <t>4: 201-300 </t>
  </si>
  <si>
    <t>5: 301-500 </t>
  </si>
  <si>
    <t>1: 1-250 </t>
  </si>
  <si>
    <t>2: 251-500 </t>
  </si>
  <si>
    <t>for each additional 500 </t>
  </si>
  <si>
    <t>each additional 125 </t>
  </si>
  <si>
    <t>A-4 Assembly occupancy</t>
  </si>
  <si>
    <t>(indoor activities or sporting </t>
  </si>
  <si>
    <t>events with spectator seating) </t>
  </si>
  <si>
    <t>swimming pools, skating rinks, </t>
  </si>
  <si>
    <t>arenas and gymnasiums</t>
  </si>
  <si>
    <t>3: 401-750</t>
  </si>
  <si>
    <t>A-5 Assembly occupancy </t>
  </si>
  <si>
    <t>(outdoor activities or sporting </t>
  </si>
  <si>
    <t>events)- amusement parks, </t>
  </si>
  <si>
    <t>grandstands and stadiums</t>
  </si>
  <si>
    <t>B Business occupancy (office, </t>
  </si>
  <si>
    <t>professional or service type </t>
  </si>
  <si>
    <t>transactions)- banks, vet</t>
  </si>
  <si>
    <t>clinics, hospitals, car wash, </t>
  </si>
  <si>
    <t>banks, beauty salons, </t>
  </si>
  <si>
    <t>ambulatory health care </t>
  </si>
  <si>
    <t>facilities, laundries and dry </t>
  </si>
  <si>
    <t>cleaning, educational </t>
  </si>
  <si>
    <t>institutions (above high school</t>
  </si>
  <si>
    <t>), or training facilities not </t>
  </si>
  <si>
    <t>located within school, post </t>
  </si>
  <si>
    <t>offices and printing shops</t>
  </si>
  <si>
    <t>1: 1-50 </t>
  </si>
  <si>
    <t>2: 51-100 </t>
  </si>
  <si>
    <t>3: 101-200</t>
  </si>
  <si>
    <t>1: 1-15 </t>
  </si>
  <si>
    <t>2: 16-30 </t>
  </si>
  <si>
    <t>3: 31-50 </t>
  </si>
  <si>
    <t>4: 51-100</t>
  </si>
  <si>
    <t>8: 101-200 </t>
  </si>
  <si>
    <t>11: 201-400 </t>
  </si>
  <si>
    <t>1: 1-75</t>
  </si>
  <si>
    <t>2: 76-150</t>
  </si>
  <si>
    <t>3: 151-200</t>
  </si>
  <si>
    <t>5: 301-400</t>
  </si>
  <si>
    <t>Female</t>
  </si>
  <si>
    <t>2: 51-100</t>
  </si>
  <si>
    <t>3: 101-150</t>
  </si>
  <si>
    <t>4: 151-200</t>
  </si>
  <si>
    <t>5:201-300</t>
  </si>
  <si>
    <t>6: 301-400</t>
  </si>
  <si>
    <t>1 per 150</t>
  </si>
  <si>
    <t>each additional 150 </t>
  </si>
  <si>
    <t>E Educational occupancy-</t>
  </si>
  <si>
    <t>private or public schools</t>
  </si>
  <si>
    <t>1 per 50</t>
  </si>
  <si>
    <t>1 per 30</t>
  </si>
  <si>
    <t>1 per 100</t>
  </si>
  <si>
    <t>1 per 40</t>
  </si>
  <si>
    <t>F1, F2 Factory or Industrial </t>
  </si>
  <si>
    <t>occupancy-fabricating or</t>
  </si>
  <si>
    <t>assembly work</t>
  </si>
  <si>
    <t>2: 51-75 </t>
  </si>
  <si>
    <t>3: 76-100</t>
  </si>
  <si>
    <t>2: 51-75</t>
  </si>
  <si>
    <t>1 shower for </t>
  </si>
  <si>
    <t>each 15 persons </t>
  </si>
  <si>
    <t>exposed to </t>
  </si>
  <si>
    <t>excessive heat or </t>
  </si>
  <si>
    <t>to skin contamin-</t>
  </si>
  <si>
    <t>ation with </t>
  </si>
  <si>
    <t>poisonous, </t>
  </si>
  <si>
    <t>infectious or </t>
  </si>
  <si>
    <t>irritating material.</t>
  </si>
  <si>
    <t>Over 100, add 1 fixture </t>
  </si>
  <si>
    <t>for each additional 40 </t>
  </si>
  <si>
    <t>persons.</t>
  </si>
  <si>
    <t>I-1 Institutional occupancy </t>
  </si>
  <si>
    <t>(houses more than 16 persons </t>
  </si>
  <si>
    <t>on a 24-hour basis)- substance </t>
  </si>
  <si>
    <t>abuse centers, assisted living, </t>
  </si>
  <si>
    <t>group homes, or residential </t>
  </si>
  <si>
    <t>facilities.</t>
  </si>
  <si>
    <t>1 per 15</t>
  </si>
  <si>
    <t>1 per 8</t>
  </si>
  <si>
    <t> 1 per 150</t>
  </si>
  <si>
    <t>I-2 Institu-</t>
  </si>
  <si>
    <t>tional occup-</t>
  </si>
  <si>
    <t>ancy medical, </t>
  </si>
  <si>
    <t>psychiatric, </t>
  </si>
  <si>
    <t>surgical or </t>
  </si>
  <si>
    <t>nursing homes</t>
  </si>
  <si>
    <t>Hospitals </t>
  </si>
  <si>
    <t>and nursing </t>
  </si>
  <si>
    <t>homes-</t>
  </si>
  <si>
    <t>individual </t>
  </si>
  <si>
    <t>rooms and </t>
  </si>
  <si>
    <t>ward room</t>
  </si>
  <si>
    <t>1 per room</t>
  </si>
  <si>
    <t>1 per 8 patients</t>
  </si>
  <si>
    <t>1 per 10 patients</t>
  </si>
  <si>
    <t>1 per 20 patients</t>
  </si>
  <si>
    <t>Hospital </t>
  </si>
  <si>
    <t>Waiting or </t>
  </si>
  <si>
    <t>Visitor </t>
  </si>
  <si>
    <t>Rooms</t>
  </si>
  <si>
    <t>Employee</t>
  </si>
  <si>
    <t>1: 1-15</t>
  </si>
  <si>
    <t>2: 16-35</t>
  </si>
  <si>
    <t>3: 36-55</t>
  </si>
  <si>
    <t>Over 55, add 1 fixture for</t>
  </si>
  <si>
    <t>each additional 40 persons</t>
  </si>
  <si>
    <t>I-3 Institu-</t>
  </si>
  <si>
    <t>tional</t>
  </si>
  <si>
    <t>occupancy </t>
  </si>
  <si>
    <t>(houses more</t>
  </si>
  <si>
    <t>than 5 people)</t>
  </si>
  <si>
    <t>Prisons</t>
  </si>
  <si>
    <t>1 per cell</t>
  </si>
  <si>
    <t>1 per 20</t>
  </si>
  <si>
    <t>block/floor</t>
  </si>
  <si>
    <t>Correctional</t>
  </si>
  <si>
    <t>facilities or</t>
  </si>
  <si>
    <t>juvenile center</t>
  </si>
  <si>
    <t>1 per 10</t>
  </si>
  <si>
    <t>1 per floor</t>
  </si>
  <si>
    <t>Over 55, add 1 fixture for </t>
  </si>
  <si>
    <t>I-4 Institutional occupancy (any </t>
  </si>
  <si>
    <t>age that receives care for less </t>
  </si>
  <si>
    <t>than 24 hours)</t>
  </si>
  <si>
    <t>M Mercantile occupancy (the </t>
  </si>
  <si>
    <t>sale of merchandise and </t>
  </si>
  <si>
    <t>accessible to the public)</t>
  </si>
  <si>
    <t>0: 1-200</t>
  </si>
  <si>
    <t>1: 201-400</t>
  </si>
  <si>
    <t>1: 1-200</t>
  </si>
  <si>
    <t>2: 201-400</t>
  </si>
  <si>
    <t>2: 201-200 </t>
  </si>
  <si>
    <t>Over 400, add</t>
  </si>
  <si>
    <t>each additio-</t>
  </si>
  <si>
    <t>nal 500 males.</t>
  </si>
  <si>
    <t>each additional 400 </t>
  </si>
  <si>
    <t>Over 750, </t>
  </si>
  <si>
    <t>additional 500</t>
  </si>
  <si>
    <t>R-1 Residential occupancy </t>
  </si>
  <si>
    <t>(minimal stay) hotels, motels, </t>
  </si>
  <si>
    <t>bed and breakfast homes</t>
  </si>
  <si>
    <t>1 per sleeping room</t>
  </si>
  <si>
    <t>1 per sleeping </t>
  </si>
  <si>
    <t>room</t>
  </si>
  <si>
    <t>R-2 Residential</t>
  </si>
  <si>
    <t>occupancy (long-</t>
  </si>
  <si>
    <t>term or perma-</t>
  </si>
  <si>
    <t>nent</t>
  </si>
  <si>
    <t>Dormitories</t>
  </si>
  <si>
    <t>1 per 25</t>
  </si>
  <si>
    <t>1 per 12</t>
  </si>
  <si>
    <t>Add 1 fixture for each </t>
  </si>
  <si>
    <t>additional 25 males and 1 </t>
  </si>
  <si>
    <t>fixture for each additional </t>
  </si>
  <si>
    <t>20 females.</t>
  </si>
  <si>
    <t>Over 150, add </t>
  </si>
  <si>
    <t>50 males.</t>
  </si>
  <si>
    <t>Add 1 fixture for each additional </t>
  </si>
  <si>
    <t>20 males and 1 fixture for each</t>
  </si>
  <si>
    <t>additional 20 females.</t>
  </si>
  <si>
    <t>Apartment </t>
  </si>
  <si>
    <t>house/unit</t>
  </si>
  <si>
    <t>1 per apartment</t>
  </si>
  <si>
    <t>1 per </t>
  </si>
  <si>
    <t>apartment</t>
  </si>
  <si>
    <t>1 kitchen sink </t>
  </si>
  <si>
    <t>per apartment.</t>
  </si>
  <si>
    <t>1 laundry tray </t>
  </si>
  <si>
    <t>or 1 automatic</t>
  </si>
  <si>
    <t>clothes washer</t>
  </si>
  <si>
    <t>connection per</t>
  </si>
  <si>
    <t>unit or 1 laundry</t>
  </si>
  <si>
    <t>tray or 1</t>
  </si>
  <si>
    <t>automatic</t>
  </si>
  <si>
    <t>connection for</t>
  </si>
  <si>
    <t>each 12 units</t>
  </si>
  <si>
    <t>R-3 Residential occupancy </t>
  </si>
  <si>
    <t>(long-  term or permanent in </t>
  </si>
  <si>
    <t>nature) for more than 5 but </t>
  </si>
  <si>
    <t>does not exceed 16 occupants)</t>
  </si>
  <si>
    <t>1 service sink</t>
  </si>
  <si>
    <t>or laundry</t>
  </si>
  <si>
    <t>tray</t>
  </si>
  <si>
    <t>fixture for each additional 20 </t>
  </si>
  <si>
    <t>fixture for each additional 20 </t>
  </si>
  <si>
    <t>R-3 Residential occupancy (one </t>
  </si>
  <si>
    <t>and two family dwellings)</t>
  </si>
  <si>
    <t>1 per one and two family</t>
  </si>
  <si>
    <t>dwelling</t>
  </si>
  <si>
    <t>1 per one and </t>
  </si>
  <si>
    <t>two family</t>
  </si>
  <si>
    <t>and 1 autom-</t>
  </si>
  <si>
    <t>atic clothes </t>
  </si>
  <si>
    <t>and washer </t>
  </si>
  <si>
    <t>one and two</t>
  </si>
  <si>
    <t>family dwelling</t>
  </si>
  <si>
    <t>R-4 Residential occupancy </t>
  </si>
  <si>
    <t>(residential care or assisted </t>
  </si>
  <si>
    <t>living)</t>
  </si>
  <si>
    <t>or laundry tray</t>
  </si>
  <si>
    <t>Add 1 fixture for each additional </t>
  </si>
  <si>
    <t>25 males and 1 fixture for each </t>
  </si>
  <si>
    <t>additional 20 females.</t>
  </si>
  <si>
    <t>S-1, S-2 Storage occupancy-</t>
  </si>
  <si>
    <t>storage of goods, ware-house, </t>
  </si>
  <si>
    <t>aircraft hanger, food products, </t>
  </si>
  <si>
    <t>appliances</t>
  </si>
  <si>
    <t>Over 400, add 1 fixture for </t>
  </si>
  <si>
    <t>each additional 500 males and </t>
  </si>
  <si>
    <t>1 fixture for each additional </t>
  </si>
  <si>
    <t>150 females.</t>
  </si>
  <si>
    <t>Over 750, add 1 fixture for each </t>
  </si>
  <si>
    <t>additional 500 persons</t>
  </si>
  <si>
    <t>1 fixture for </t>
  </si>
  <si>
    <t>each additional </t>
  </si>
  <si>
    <t>500 persons</t>
  </si>
  <si>
    <t>&lt;/spa</t>
  </si>
  <si>
    <t>HCF</t>
  </si>
  <si>
    <t>Gallons saved per year</t>
  </si>
  <si>
    <t>Rebate Amounts</t>
  </si>
  <si>
    <t>Flushometer Toilet</t>
  </si>
  <si>
    <t>Urinal</t>
  </si>
  <si>
    <t>Install Labor Cost</t>
  </si>
  <si>
    <t>Hardware Cost</t>
  </si>
  <si>
    <t>O&amp;M Cost</t>
  </si>
  <si>
    <t>Conservation Measure</t>
  </si>
  <si>
    <t>Project Labor Costs</t>
  </si>
  <si>
    <t>O&amp;M Costs</t>
  </si>
  <si>
    <t>Misc. Project Costs</t>
  </si>
  <si>
    <t>Treated Water Rate</t>
  </si>
  <si>
    <t>Estimated Water Savings (HCF/year)</t>
  </si>
  <si>
    <t>New HET Toilet Cost</t>
  </si>
  <si>
    <t>Labor Install Cost Per Fixture</t>
  </si>
  <si>
    <t>Number of Male Students</t>
  </si>
  <si>
    <t>Number of Female Students</t>
  </si>
  <si>
    <t>Number of Male Staff</t>
  </si>
  <si>
    <t>Number of Female Staff</t>
  </si>
  <si>
    <t>Site Information</t>
  </si>
  <si>
    <t>Required Input</t>
  </si>
  <si>
    <t>Key Output</t>
  </si>
  <si>
    <t>CCWD does not guarantee or represent that installation of these conservation measures at any particular location will produce the estimated water savings.</t>
  </si>
  <si>
    <t xml:space="preserve">Toilets and urinals must qualify for customer to receive rebate and Pre-Project Inspection is required. </t>
  </si>
  <si>
    <t>All data are only estimates based on customer information and use assumptions. Rebate Program Terms and Conditions apply and actual project costs may vary from this estimate.</t>
  </si>
  <si>
    <t>Payback &amp; Savings Calculator</t>
  </si>
  <si>
    <t>Years until Payback without CCWD Rebate</t>
  </si>
  <si>
    <t>Years until Payback with CCWD Rebate</t>
  </si>
  <si>
    <t>Educational Facility Toilet and Urinal Upgrade</t>
  </si>
  <si>
    <t>People</t>
  </si>
  <si>
    <t>Wastewater Rate</t>
  </si>
  <si>
    <t>$ Savings per Year</t>
  </si>
  <si>
    <t>Savings     (HCFYr.)</t>
  </si>
  <si>
    <t>Estimated Cost   Minus CCWD
Rebate</t>
  </si>
  <si>
    <t>Savings     (gal/yr.)</t>
  </si>
  <si>
    <t>Measure Life   (yrs)</t>
  </si>
  <si>
    <t>New HE Urinal Cost</t>
  </si>
  <si>
    <t>Number of Operational Days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</si>
</sst>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#,##0.0"/>
    <numFmt numFmtId="167" formatCode="0.000"/>
    <numFmt numFmtId="168" formatCode="&quot;$&quot;#,##0"/>
    <numFmt numFmtId="169" formatCode="_(&quot;$&quot;* #,##0_);_(&quot;$&quot;* \(#,##0\);_(&quot;$&quot;* &quot;-&quot;??_);_(@_)"/>
    <numFmt numFmtId="170" formatCode="_(* #,##0_);_(* \(#,##0\);_(* &quot;-&quot;??_);_(@_)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4"/>
      <color indexed="8"/>
      <name val="Arial"/>
      <family val="2"/>
    </font>
    <font>
      <u/>
      <sz val="16"/>
      <name val="Arial"/>
      <family val="2"/>
    </font>
    <font>
      <b/>
      <u/>
      <sz val="16"/>
      <color indexed="8"/>
      <name val="Arial"/>
      <family val="2"/>
    </font>
    <font>
      <sz val="16"/>
      <color indexed="8"/>
      <name val="Arial"/>
      <family val="2"/>
    </font>
    <font>
      <b/>
      <u/>
      <sz val="20"/>
      <color indexed="8"/>
      <name val="Arial"/>
      <family val="2"/>
    </font>
    <font>
      <b/>
      <sz val="20"/>
      <name val="Arial"/>
      <family val="2"/>
    </font>
    <font>
      <u/>
      <sz val="20"/>
      <name val="Arial"/>
      <family val="2"/>
    </font>
    <font>
      <sz val="20"/>
      <color indexed="8"/>
      <name val="Arial"/>
      <family val="2"/>
    </font>
    <font>
      <sz val="20"/>
      <name val="Arial"/>
      <family val="2"/>
    </font>
    <font>
      <b/>
      <sz val="20"/>
      <color indexed="8"/>
      <name val="Arial"/>
      <family val="2"/>
    </font>
    <font>
      <b/>
      <u/>
      <sz val="22"/>
      <name val="Arial"/>
      <family val="2"/>
    </font>
    <font>
      <sz val="10"/>
      <name val="Arial"/>
      <family val="2"/>
    </font>
    <font>
      <b/>
      <sz val="28"/>
      <name val="Arial"/>
      <family val="2"/>
    </font>
    <font>
      <b/>
      <u/>
      <sz val="26"/>
      <color indexed="8"/>
      <name val="Arial"/>
      <family val="2"/>
    </font>
    <font>
      <b/>
      <sz val="28"/>
      <color indexed="8"/>
      <name val="Arial"/>
      <family val="2"/>
    </font>
    <font>
      <b/>
      <u/>
      <sz val="26"/>
      <name val="Arial"/>
      <family val="2"/>
    </font>
    <font>
      <sz val="24"/>
      <name val="Arial"/>
      <family val="2"/>
    </font>
    <font>
      <sz val="48"/>
      <name val="Arial"/>
      <family val="2"/>
    </font>
    <font>
      <b/>
      <sz val="48"/>
      <name val="Arial"/>
      <family val="2"/>
    </font>
    <font>
      <b/>
      <sz val="48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2"/>
      <name val="Arial"/>
      <family val="2"/>
    </font>
    <font>
      <b/>
      <sz val="12"/>
      <color theme="0"/>
      <name val="Arial"/>
      <family val="2"/>
    </font>
    <font>
      <b/>
      <u/>
      <sz val="18"/>
      <color indexed="8"/>
      <name val="Arial"/>
      <family val="2"/>
    </font>
    <font>
      <b/>
      <u/>
      <sz val="1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</borders>
  <cellStyleXfs count="5">
    <xf numFmtId="0" fontId="0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4">
    <xf numFmtId="0" fontId="0" fillId="0" borderId="0" xfId="0"/>
    <xf numFmtId="49" fontId="6" fillId="0" borderId="0" xfId="0" applyNumberFormat="1" applyFont="1" applyAlignment="1">
      <alignment horizontal="center"/>
    </xf>
    <xf numFmtId="0" fontId="2" fillId="0" borderId="0" xfId="0" applyFont="1"/>
    <xf numFmtId="0" fontId="7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/>
    <xf numFmtId="37" fontId="9" fillId="0" borderId="0" xfId="0" applyNumberFormat="1" applyFont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3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164" fontId="0" fillId="0" borderId="0" xfId="0" applyNumberFormat="1"/>
    <xf numFmtId="3" fontId="0" fillId="0" borderId="0" xfId="0" applyNumberFormat="1" applyAlignment="1">
      <alignment horizontal="center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3" fontId="19" fillId="0" borderId="0" xfId="0" applyNumberFormat="1" applyFont="1" applyAlignment="1">
      <alignment horizontal="center"/>
    </xf>
    <xf numFmtId="37" fontId="19" fillId="0" borderId="0" xfId="0" applyNumberFormat="1" applyFont="1" applyAlignment="1">
      <alignment horizontal="center"/>
    </xf>
    <xf numFmtId="0" fontId="20" fillId="0" borderId="0" xfId="0" applyFont="1"/>
    <xf numFmtId="14" fontId="15" fillId="0" borderId="0" xfId="0" applyNumberFormat="1" applyFont="1" applyAlignment="1">
      <alignment horizontal="left"/>
    </xf>
    <xf numFmtId="49" fontId="15" fillId="0" borderId="0" xfId="0" applyNumberFormat="1" applyFont="1" applyAlignment="1">
      <alignment horizontal="center"/>
    </xf>
    <xf numFmtId="37" fontId="18" fillId="0" borderId="0" xfId="0" applyNumberFormat="1" applyFont="1"/>
    <xf numFmtId="44" fontId="18" fillId="0" borderId="0" xfId="1" applyFont="1" applyFill="1" applyBorder="1"/>
    <xf numFmtId="0" fontId="16" fillId="0" borderId="3" xfId="0" applyFont="1" applyBorder="1" applyAlignment="1">
      <alignment horizontal="center"/>
    </xf>
    <xf numFmtId="0" fontId="23" fillId="0" borderId="0" xfId="0" applyFont="1"/>
    <xf numFmtId="37" fontId="22" fillId="0" borderId="0" xfId="0" applyNumberFormat="1" applyFont="1"/>
    <xf numFmtId="0" fontId="24" fillId="0" borderId="0" xfId="0" applyFont="1" applyAlignment="1">
      <alignment horizontal="center"/>
    </xf>
    <xf numFmtId="49" fontId="25" fillId="0" borderId="0" xfId="0" applyNumberFormat="1" applyFont="1" applyAlignment="1">
      <alignment horizontal="left"/>
    </xf>
    <xf numFmtId="0" fontId="27" fillId="0" borderId="0" xfId="0" applyFont="1"/>
    <xf numFmtId="0" fontId="28" fillId="0" borderId="0" xfId="0" applyFont="1" applyAlignment="1">
      <alignment horizontal="center"/>
    </xf>
    <xf numFmtId="37" fontId="28" fillId="0" borderId="0" xfId="0" applyNumberFormat="1" applyFont="1"/>
    <xf numFmtId="0" fontId="29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" xfId="0" applyBorder="1"/>
    <xf numFmtId="0" fontId="0" fillId="0" borderId="37" xfId="0" applyBorder="1"/>
    <xf numFmtId="0" fontId="0" fillId="0" borderId="27" xfId="0" applyBorder="1"/>
    <xf numFmtId="0" fontId="0" fillId="0" borderId="2" xfId="0" applyBorder="1"/>
    <xf numFmtId="0" fontId="0" fillId="0" borderId="38" xfId="0" applyBorder="1"/>
    <xf numFmtId="0" fontId="0" fillId="2" borderId="34" xfId="0" applyFill="1" applyBorder="1"/>
    <xf numFmtId="0" fontId="0" fillId="2" borderId="35" xfId="0" applyFill="1" applyBorder="1"/>
    <xf numFmtId="0" fontId="0" fillId="2" borderId="36" xfId="0" applyFill="1" applyBorder="1"/>
    <xf numFmtId="0" fontId="0" fillId="2" borderId="3" xfId="0" applyFill="1" applyBorder="1"/>
    <xf numFmtId="0" fontId="0" fillId="2" borderId="0" xfId="0" applyFill="1"/>
    <xf numFmtId="0" fontId="0" fillId="2" borderId="37" xfId="0" applyFill="1" applyBorder="1"/>
    <xf numFmtId="0" fontId="30" fillId="0" borderId="0" xfId="0" applyFont="1" applyAlignment="1">
      <alignment horizontal="center"/>
    </xf>
    <xf numFmtId="14" fontId="30" fillId="0" borderId="0" xfId="0" applyNumberFormat="1" applyFont="1" applyAlignment="1">
      <alignment horizontal="left"/>
    </xf>
    <xf numFmtId="0" fontId="30" fillId="0" borderId="42" xfId="0" applyFont="1" applyBorder="1"/>
    <xf numFmtId="0" fontId="32" fillId="4" borderId="43" xfId="0" applyFont="1" applyFill="1" applyBorder="1"/>
    <xf numFmtId="37" fontId="31" fillId="3" borderId="43" xfId="0" applyNumberFormat="1" applyFont="1" applyFill="1" applyBorder="1"/>
    <xf numFmtId="0" fontId="31" fillId="0" borderId="0" xfId="0" applyFont="1"/>
    <xf numFmtId="37" fontId="31" fillId="0" borderId="0" xfId="0" applyNumberFormat="1" applyFont="1"/>
    <xf numFmtId="0" fontId="33" fillId="0" borderId="0" xfId="0" applyFont="1"/>
    <xf numFmtId="0" fontId="31" fillId="0" borderId="9" xfId="0" applyFont="1" applyBorder="1"/>
    <xf numFmtId="37" fontId="32" fillId="4" borderId="16" xfId="0" applyNumberFormat="1" applyFont="1" applyFill="1" applyBorder="1"/>
    <xf numFmtId="0" fontId="31" fillId="0" borderId="14" xfId="0" applyFont="1" applyBorder="1"/>
    <xf numFmtId="0" fontId="31" fillId="0" borderId="10" xfId="0" applyFont="1" applyBorder="1"/>
    <xf numFmtId="37" fontId="32" fillId="4" borderId="17" xfId="0" applyNumberFormat="1" applyFont="1" applyFill="1" applyBorder="1"/>
    <xf numFmtId="0" fontId="31" fillId="0" borderId="20" xfId="0" applyFont="1" applyBorder="1"/>
    <xf numFmtId="37" fontId="32" fillId="4" borderId="21" xfId="0" applyNumberFormat="1" applyFont="1" applyFill="1" applyBorder="1"/>
    <xf numFmtId="37" fontId="32" fillId="4" borderId="18" xfId="0" applyNumberFormat="1" applyFont="1" applyFill="1" applyBorder="1"/>
    <xf numFmtId="44" fontId="32" fillId="4" borderId="12" xfId="1" applyFont="1" applyFill="1" applyBorder="1"/>
    <xf numFmtId="44" fontId="32" fillId="4" borderId="19" xfId="1" applyFont="1" applyFill="1" applyBorder="1"/>
    <xf numFmtId="44" fontId="32" fillId="4" borderId="13" xfId="1" applyFont="1" applyFill="1" applyBorder="1"/>
    <xf numFmtId="44" fontId="32" fillId="4" borderId="15" xfId="1" applyFont="1" applyFill="1" applyBorder="1" applyAlignment="1">
      <alignment horizontal="center"/>
    </xf>
    <xf numFmtId="49" fontId="32" fillId="0" borderId="10" xfId="0" applyNumberFormat="1" applyFont="1" applyBorder="1" applyAlignment="1">
      <alignment horizontal="left"/>
    </xf>
    <xf numFmtId="44" fontId="32" fillId="4" borderId="11" xfId="1" applyFont="1" applyFill="1" applyBorder="1" applyAlignment="1">
      <alignment horizontal="center"/>
    </xf>
    <xf numFmtId="49" fontId="32" fillId="0" borderId="12" xfId="0" applyNumberFormat="1" applyFont="1" applyBorder="1" applyAlignment="1">
      <alignment horizontal="left"/>
    </xf>
    <xf numFmtId="44" fontId="32" fillId="0" borderId="13" xfId="1" applyFont="1" applyBorder="1" applyAlignment="1">
      <alignment horizontal="center"/>
    </xf>
    <xf numFmtId="49" fontId="32" fillId="0" borderId="14" xfId="0" applyNumberFormat="1" applyFont="1" applyBorder="1" applyAlignment="1">
      <alignment horizontal="left" wrapText="1"/>
    </xf>
    <xf numFmtId="165" fontId="32" fillId="4" borderId="40" xfId="0" applyNumberFormat="1" applyFont="1" applyFill="1" applyBorder="1" applyAlignment="1">
      <alignment horizontal="center"/>
    </xf>
    <xf numFmtId="49" fontId="32" fillId="0" borderId="15" xfId="0" applyNumberFormat="1" applyFont="1" applyBorder="1" applyAlignment="1">
      <alignment horizontal="center"/>
    </xf>
    <xf numFmtId="49" fontId="32" fillId="0" borderId="10" xfId="0" applyNumberFormat="1" applyFont="1" applyBorder="1" applyAlignment="1">
      <alignment horizontal="left" wrapText="1"/>
    </xf>
    <xf numFmtId="165" fontId="32" fillId="4" borderId="8" xfId="0" applyNumberFormat="1" applyFont="1" applyFill="1" applyBorder="1" applyAlignment="1">
      <alignment horizontal="center"/>
    </xf>
    <xf numFmtId="49" fontId="32" fillId="0" borderId="11" xfId="0" applyNumberFormat="1" applyFont="1" applyBorder="1" applyAlignment="1">
      <alignment horizontal="center"/>
    </xf>
    <xf numFmtId="165" fontId="32" fillId="0" borderId="19" xfId="0" applyNumberFormat="1" applyFont="1" applyBorder="1" applyAlignment="1">
      <alignment horizontal="center"/>
    </xf>
    <xf numFmtId="49" fontId="32" fillId="0" borderId="13" xfId="0" applyNumberFormat="1" applyFont="1" applyBorder="1" applyAlignment="1">
      <alignment horizontal="center"/>
    </xf>
    <xf numFmtId="37" fontId="32" fillId="0" borderId="14" xfId="0" applyNumberFormat="1" applyFont="1" applyBorder="1" applyAlignment="1">
      <alignment wrapText="1"/>
    </xf>
    <xf numFmtId="169" fontId="32" fillId="0" borderId="41" xfId="1" applyNumberFormat="1" applyFont="1" applyBorder="1"/>
    <xf numFmtId="37" fontId="32" fillId="0" borderId="12" xfId="0" applyNumberFormat="1" applyFont="1" applyBorder="1" applyAlignment="1">
      <alignment wrapText="1"/>
    </xf>
    <xf numFmtId="169" fontId="32" fillId="0" borderId="18" xfId="1" applyNumberFormat="1" applyFont="1" applyBorder="1"/>
    <xf numFmtId="0" fontId="36" fillId="0" borderId="0" xfId="0" applyFont="1"/>
    <xf numFmtId="0" fontId="37" fillId="0" borderId="0" xfId="0" applyFont="1"/>
    <xf numFmtId="0" fontId="35" fillId="5" borderId="46" xfId="0" applyFont="1" applyFill="1" applyBorder="1" applyAlignment="1">
      <alignment horizontal="center" vertical="center"/>
    </xf>
    <xf numFmtId="0" fontId="35" fillId="5" borderId="39" xfId="0" applyFont="1" applyFill="1" applyBorder="1" applyAlignment="1">
      <alignment horizontal="center" vertical="center"/>
    </xf>
    <xf numFmtId="3" fontId="35" fillId="5" borderId="54" xfId="0" applyNumberFormat="1" applyFont="1" applyFill="1" applyBorder="1" applyAlignment="1">
      <alignment horizontal="center" vertical="center"/>
    </xf>
    <xf numFmtId="0" fontId="35" fillId="5" borderId="54" xfId="0" applyFont="1" applyFill="1" applyBorder="1" applyAlignment="1">
      <alignment horizontal="center" vertical="center"/>
    </xf>
    <xf numFmtId="0" fontId="35" fillId="5" borderId="52" xfId="0" applyFont="1" applyFill="1" applyBorder="1" applyAlignment="1">
      <alignment horizontal="center" vertical="center"/>
    </xf>
    <xf numFmtId="0" fontId="35" fillId="5" borderId="16" xfId="0" applyFont="1" applyFill="1" applyBorder="1" applyAlignment="1">
      <alignment horizontal="center" vertic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0" fontId="39" fillId="0" borderId="11" xfId="0" applyFont="1" applyBorder="1" applyAlignment="1">
      <alignment horizontal="left"/>
    </xf>
    <xf numFmtId="2" fontId="39" fillId="4" borderId="10" xfId="0" applyNumberFormat="1" applyFont="1" applyFill="1" applyBorder="1" applyAlignment="1">
      <alignment horizontal="center"/>
    </xf>
    <xf numFmtId="0" fontId="32" fillId="0" borderId="11" xfId="0" applyFont="1" applyBorder="1"/>
    <xf numFmtId="166" fontId="39" fillId="0" borderId="4" xfId="0" applyNumberFormat="1" applyFont="1" applyBorder="1" applyAlignment="1">
      <alignment horizontal="center"/>
    </xf>
    <xf numFmtId="3" fontId="32" fillId="0" borderId="4" xfId="0" applyNumberFormat="1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37" fontId="32" fillId="0" borderId="4" xfId="0" applyNumberFormat="1" applyFont="1" applyBorder="1" applyAlignment="1">
      <alignment horizontal="center"/>
    </xf>
    <xf numFmtId="0" fontId="39" fillId="4" borderId="23" xfId="0" applyFont="1" applyFill="1" applyBorder="1" applyAlignment="1">
      <alignment horizontal="center"/>
    </xf>
    <xf numFmtId="0" fontId="39" fillId="4" borderId="24" xfId="0" applyFont="1" applyFill="1" applyBorder="1" applyAlignment="1">
      <alignment horizontal="center"/>
    </xf>
    <xf numFmtId="0" fontId="39" fillId="0" borderId="26" xfId="0" applyFont="1" applyBorder="1" applyAlignment="1">
      <alignment horizontal="left"/>
    </xf>
    <xf numFmtId="2" fontId="39" fillId="4" borderId="24" xfId="0" applyNumberFormat="1" applyFont="1" applyFill="1" applyBorder="1" applyAlignment="1">
      <alignment horizontal="center"/>
    </xf>
    <xf numFmtId="0" fontId="32" fillId="0" borderId="26" xfId="0" applyFont="1" applyBorder="1"/>
    <xf numFmtId="166" fontId="39" fillId="0" borderId="23" xfId="0" applyNumberFormat="1" applyFont="1" applyBorder="1" applyAlignment="1">
      <alignment horizontal="center"/>
    </xf>
    <xf numFmtId="164" fontId="39" fillId="0" borderId="24" xfId="0" applyNumberFormat="1" applyFont="1" applyBorder="1" applyAlignment="1">
      <alignment horizontal="center"/>
    </xf>
    <xf numFmtId="37" fontId="32" fillId="0" borderId="23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164" fontId="38" fillId="0" borderId="2" xfId="0" applyNumberFormat="1" applyFont="1" applyBorder="1" applyAlignment="1">
      <alignment horizontal="center"/>
    </xf>
    <xf numFmtId="3" fontId="41" fillId="0" borderId="2" xfId="0" applyNumberFormat="1" applyFont="1" applyBorder="1" applyAlignment="1">
      <alignment horizontal="center"/>
    </xf>
    <xf numFmtId="0" fontId="41" fillId="0" borderId="2" xfId="0" applyFont="1" applyBorder="1" applyAlignment="1">
      <alignment horizontal="center"/>
    </xf>
    <xf numFmtId="3" fontId="42" fillId="0" borderId="1" xfId="0" applyNumberFormat="1" applyFont="1" applyBorder="1" applyAlignment="1">
      <alignment horizontal="center"/>
    </xf>
    <xf numFmtId="37" fontId="42" fillId="0" borderId="1" xfId="0" applyNumberFormat="1" applyFont="1" applyBorder="1" applyAlignment="1">
      <alignment horizontal="center"/>
    </xf>
    <xf numFmtId="0" fontId="39" fillId="4" borderId="17" xfId="0" applyFont="1" applyFill="1" applyBorder="1" applyAlignment="1">
      <alignment horizontal="center"/>
    </xf>
    <xf numFmtId="0" fontId="39" fillId="4" borderId="30" xfId="0" applyFont="1" applyFill="1" applyBorder="1" applyAlignment="1">
      <alignment horizontal="center"/>
    </xf>
    <xf numFmtId="2" fontId="39" fillId="4" borderId="30" xfId="0" applyNumberFormat="1" applyFont="1" applyFill="1" applyBorder="1" applyAlignment="1">
      <alignment horizontal="center"/>
    </xf>
    <xf numFmtId="0" fontId="32" fillId="0" borderId="8" xfId="0" applyFont="1" applyBorder="1"/>
    <xf numFmtId="164" fontId="39" fillId="0" borderId="30" xfId="0" applyNumberFormat="1" applyFont="1" applyBorder="1" applyAlignment="1">
      <alignment horizontal="center"/>
    </xf>
    <xf numFmtId="37" fontId="32" fillId="0" borderId="17" xfId="0" applyNumberFormat="1" applyFont="1" applyBorder="1" applyAlignment="1">
      <alignment horizontal="center"/>
    </xf>
    <xf numFmtId="166" fontId="39" fillId="0" borderId="30" xfId="0" applyNumberFormat="1" applyFont="1" applyBorder="1" applyAlignment="1">
      <alignment horizontal="center"/>
    </xf>
    <xf numFmtId="0" fontId="39" fillId="4" borderId="44" xfId="0" applyFont="1" applyFill="1" applyBorder="1" applyAlignment="1">
      <alignment horizontal="center"/>
    </xf>
    <xf numFmtId="167" fontId="39" fillId="4" borderId="31" xfId="0" applyNumberFormat="1" applyFont="1" applyFill="1" applyBorder="1" applyAlignment="1">
      <alignment horizontal="center"/>
    </xf>
    <xf numFmtId="2" fontId="39" fillId="4" borderId="31" xfId="0" applyNumberFormat="1" applyFont="1" applyFill="1" applyBorder="1" applyAlignment="1">
      <alignment horizontal="center"/>
    </xf>
    <xf numFmtId="166" fontId="39" fillId="0" borderId="31" xfId="0" applyNumberFormat="1" applyFont="1" applyBorder="1" applyAlignment="1">
      <alignment horizontal="center"/>
    </xf>
    <xf numFmtId="3" fontId="32" fillId="0" borderId="23" xfId="0" applyNumberFormat="1" applyFont="1" applyBorder="1" applyAlignment="1">
      <alignment horizontal="center"/>
    </xf>
    <xf numFmtId="164" fontId="39" fillId="0" borderId="31" xfId="0" applyNumberFormat="1" applyFont="1" applyBorder="1" applyAlignment="1">
      <alignment horizontal="center"/>
    </xf>
    <xf numFmtId="37" fontId="32" fillId="0" borderId="44" xfId="0" applyNumberFormat="1" applyFont="1" applyBorder="1" applyAlignment="1">
      <alignment horizontal="center"/>
    </xf>
    <xf numFmtId="39" fontId="40" fillId="3" borderId="6" xfId="0" applyNumberFormat="1" applyFont="1" applyFill="1" applyBorder="1" applyAlignment="1">
      <alignment horizontal="center"/>
    </xf>
    <xf numFmtId="49" fontId="37" fillId="0" borderId="0" xfId="0" applyNumberFormat="1" applyFont="1" applyAlignment="1">
      <alignment horizontal="left"/>
    </xf>
    <xf numFmtId="49" fontId="35" fillId="5" borderId="55" xfId="0" applyNumberFormat="1" applyFont="1" applyFill="1" applyBorder="1" applyAlignment="1">
      <alignment horizontal="center" vertical="center"/>
    </xf>
    <xf numFmtId="0" fontId="35" fillId="5" borderId="56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center" vertical="center" wrapText="1"/>
    </xf>
    <xf numFmtId="49" fontId="35" fillId="5" borderId="57" xfId="0" applyNumberFormat="1" applyFont="1" applyFill="1" applyBorder="1" applyAlignment="1">
      <alignment horizontal="center" vertical="center" wrapText="1"/>
    </xf>
    <xf numFmtId="0" fontId="35" fillId="5" borderId="57" xfId="0" applyFont="1" applyFill="1" applyBorder="1" applyAlignment="1">
      <alignment horizontal="center" vertical="center" wrapText="1"/>
    </xf>
    <xf numFmtId="4" fontId="35" fillId="5" borderId="56" xfId="0" applyNumberFormat="1" applyFont="1" applyFill="1" applyBorder="1" applyAlignment="1">
      <alignment horizontal="center" vertical="center" wrapText="1"/>
    </xf>
    <xf numFmtId="49" fontId="35" fillId="5" borderId="56" xfId="0" applyNumberFormat="1" applyFont="1" applyFill="1" applyBorder="1" applyAlignment="1">
      <alignment horizontal="center" vertical="center" wrapText="1"/>
    </xf>
    <xf numFmtId="0" fontId="35" fillId="5" borderId="58" xfId="0" applyFont="1" applyFill="1" applyBorder="1" applyAlignment="1">
      <alignment horizontal="center" vertical="center" wrapText="1"/>
    </xf>
    <xf numFmtId="0" fontId="32" fillId="0" borderId="14" xfId="0" applyFont="1" applyBorder="1"/>
    <xf numFmtId="168" fontId="32" fillId="0" borderId="45" xfId="0" applyNumberFormat="1" applyFont="1" applyBorder="1" applyAlignment="1">
      <alignment horizontal="center"/>
    </xf>
    <xf numFmtId="168" fontId="32" fillId="0" borderId="40" xfId="0" applyNumberFormat="1" applyFont="1" applyBorder="1" applyAlignment="1">
      <alignment horizontal="center"/>
    </xf>
    <xf numFmtId="170" fontId="32" fillId="0" borderId="40" xfId="2" applyNumberFormat="1" applyFont="1" applyBorder="1" applyAlignment="1">
      <alignment horizontal="center"/>
    </xf>
    <xf numFmtId="170" fontId="32" fillId="0" borderId="15" xfId="2" applyNumberFormat="1" applyFont="1" applyBorder="1" applyAlignment="1">
      <alignment horizontal="center"/>
    </xf>
    <xf numFmtId="169" fontId="32" fillId="3" borderId="40" xfId="1" applyNumberFormat="1" applyFont="1" applyFill="1" applyBorder="1" applyAlignment="1">
      <alignment horizontal="center"/>
    </xf>
    <xf numFmtId="4" fontId="32" fillId="3" borderId="40" xfId="0" applyNumberFormat="1" applyFont="1" applyFill="1" applyBorder="1" applyAlignment="1">
      <alignment horizontal="center"/>
    </xf>
    <xf numFmtId="170" fontId="32" fillId="3" borderId="15" xfId="2" applyNumberFormat="1" applyFont="1" applyFill="1" applyBorder="1" applyAlignment="1">
      <alignment horizontal="left"/>
    </xf>
    <xf numFmtId="0" fontId="32" fillId="0" borderId="10" xfId="0" applyFont="1" applyBorder="1"/>
    <xf numFmtId="168" fontId="32" fillId="0" borderId="30" xfId="0" applyNumberFormat="1" applyFont="1" applyBorder="1" applyAlignment="1">
      <alignment horizontal="center"/>
    </xf>
    <xf numFmtId="168" fontId="32" fillId="0" borderId="8" xfId="0" applyNumberFormat="1" applyFont="1" applyBorder="1" applyAlignment="1">
      <alignment horizontal="center"/>
    </xf>
    <xf numFmtId="170" fontId="32" fillId="0" borderId="8" xfId="2" applyNumberFormat="1" applyFont="1" applyBorder="1" applyAlignment="1">
      <alignment horizontal="center"/>
    </xf>
    <xf numFmtId="170" fontId="32" fillId="0" borderId="11" xfId="2" applyNumberFormat="1" applyFont="1" applyBorder="1" applyAlignment="1">
      <alignment horizontal="center"/>
    </xf>
    <xf numFmtId="169" fontId="32" fillId="3" borderId="8" xfId="1" applyNumberFormat="1" applyFont="1" applyFill="1" applyBorder="1" applyAlignment="1">
      <alignment horizontal="center"/>
    </xf>
    <xf numFmtId="4" fontId="32" fillId="3" borderId="8" xfId="0" applyNumberFormat="1" applyFont="1" applyFill="1" applyBorder="1" applyAlignment="1">
      <alignment horizontal="center"/>
    </xf>
    <xf numFmtId="170" fontId="32" fillId="3" borderId="11" xfId="2" applyNumberFormat="1" applyFont="1" applyFill="1" applyBorder="1" applyAlignment="1">
      <alignment horizontal="left"/>
    </xf>
    <xf numFmtId="0" fontId="32" fillId="0" borderId="24" xfId="0" applyFont="1" applyBorder="1"/>
    <xf numFmtId="168" fontId="32" fillId="0" borderId="31" xfId="0" applyNumberFormat="1" applyFont="1" applyBorder="1" applyAlignment="1">
      <alignment horizontal="center"/>
    </xf>
    <xf numFmtId="168" fontId="32" fillId="0" borderId="25" xfId="0" applyNumberFormat="1" applyFont="1" applyBorder="1" applyAlignment="1">
      <alignment horizontal="center"/>
    </xf>
    <xf numFmtId="170" fontId="32" fillId="0" borderId="25" xfId="2" applyNumberFormat="1" applyFont="1" applyBorder="1" applyAlignment="1">
      <alignment horizontal="center"/>
    </xf>
    <xf numFmtId="170" fontId="32" fillId="0" borderId="26" xfId="2" applyNumberFormat="1" applyFont="1" applyBorder="1" applyAlignment="1">
      <alignment horizontal="center"/>
    </xf>
    <xf numFmtId="169" fontId="32" fillId="3" borderId="25" xfId="1" applyNumberFormat="1" applyFont="1" applyFill="1" applyBorder="1" applyAlignment="1">
      <alignment horizontal="center"/>
    </xf>
    <xf numFmtId="4" fontId="32" fillId="3" borderId="25" xfId="0" applyNumberFormat="1" applyFont="1" applyFill="1" applyBorder="1" applyAlignment="1">
      <alignment horizontal="center"/>
    </xf>
    <xf numFmtId="170" fontId="32" fillId="3" borderId="26" xfId="2" applyNumberFormat="1" applyFont="1" applyFill="1" applyBorder="1" applyAlignment="1">
      <alignment horizontal="left"/>
    </xf>
    <xf numFmtId="4" fontId="30" fillId="3" borderId="33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49" fontId="32" fillId="0" borderId="14" xfId="0" applyNumberFormat="1" applyFont="1" applyBorder="1" applyAlignment="1">
      <alignment horizontal="left" vertical="center" wrapText="1"/>
    </xf>
    <xf numFmtId="49" fontId="32" fillId="0" borderId="10" xfId="0" applyNumberFormat="1" applyFont="1" applyBorder="1" applyAlignment="1">
      <alignment horizontal="left" vertical="center" wrapText="1"/>
    </xf>
    <xf numFmtId="49" fontId="32" fillId="0" borderId="12" xfId="0" applyNumberFormat="1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wrapText="1"/>
    </xf>
    <xf numFmtId="168" fontId="30" fillId="0" borderId="32" xfId="0" applyNumberFormat="1" applyFont="1" applyBorder="1" applyAlignment="1">
      <alignment horizontal="center"/>
    </xf>
    <xf numFmtId="168" fontId="30" fillId="0" borderId="2" xfId="0" applyNumberFormat="1" applyFont="1" applyBorder="1" applyAlignment="1">
      <alignment horizontal="center"/>
    </xf>
    <xf numFmtId="168" fontId="30" fillId="0" borderId="33" xfId="0" applyNumberFormat="1" applyFont="1" applyBorder="1" applyAlignment="1">
      <alignment horizontal="center"/>
    </xf>
    <xf numFmtId="170" fontId="30" fillId="0" borderId="33" xfId="2" applyNumberFormat="1" applyFont="1" applyBorder="1" applyAlignment="1">
      <alignment horizontal="center"/>
    </xf>
    <xf numFmtId="170" fontId="30" fillId="0" borderId="32" xfId="2" applyNumberFormat="1" applyFont="1" applyBorder="1" applyAlignment="1">
      <alignment horizontal="center"/>
    </xf>
    <xf numFmtId="170" fontId="30" fillId="0" borderId="28" xfId="2" applyNumberFormat="1" applyFont="1" applyBorder="1" applyAlignment="1">
      <alignment horizontal="center"/>
    </xf>
    <xf numFmtId="169" fontId="30" fillId="3" borderId="33" xfId="1" applyNumberFormat="1" applyFont="1" applyFill="1" applyBorder="1" applyAlignment="1">
      <alignment horizontal="center"/>
    </xf>
    <xf numFmtId="170" fontId="30" fillId="3" borderId="28" xfId="2" applyNumberFormat="1" applyFont="1" applyFill="1" applyBorder="1" applyAlignment="1">
      <alignment horizontal="center"/>
    </xf>
    <xf numFmtId="49" fontId="30" fillId="0" borderId="27" xfId="0" applyNumberFormat="1" applyFont="1" applyBorder="1" applyAlignment="1">
      <alignment horizontal="left"/>
    </xf>
    <xf numFmtId="0" fontId="32" fillId="0" borderId="4" xfId="0" applyFont="1" applyBorder="1" applyAlignment="1">
      <alignment horizontal="left"/>
    </xf>
    <xf numFmtId="0" fontId="32" fillId="0" borderId="23" xfId="0" applyFont="1" applyBorder="1" applyAlignment="1">
      <alignment horizontal="left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6" xfId="0" applyFont="1" applyFill="1" applyBorder="1" applyAlignment="1">
      <alignment horizontal="center" vertical="center"/>
    </xf>
    <xf numFmtId="37" fontId="35" fillId="5" borderId="5" xfId="0" applyNumberFormat="1" applyFont="1" applyFill="1" applyBorder="1" applyAlignment="1">
      <alignment horizontal="center" vertical="center"/>
    </xf>
    <xf numFmtId="37" fontId="35" fillId="5" borderId="6" xfId="0" applyNumberFormat="1" applyFont="1" applyFill="1" applyBorder="1" applyAlignment="1">
      <alignment horizontal="center" vertical="center"/>
    </xf>
    <xf numFmtId="49" fontId="35" fillId="5" borderId="5" xfId="0" applyNumberFormat="1" applyFont="1" applyFill="1" applyBorder="1" applyAlignment="1">
      <alignment horizontal="center" vertical="center"/>
    </xf>
    <xf numFmtId="49" fontId="35" fillId="5" borderId="6" xfId="0" applyNumberFormat="1" applyFont="1" applyFill="1" applyBorder="1" applyAlignment="1">
      <alignment horizontal="center" vertical="center"/>
    </xf>
    <xf numFmtId="0" fontId="35" fillId="5" borderId="49" xfId="0" applyFont="1" applyFill="1" applyBorder="1" applyAlignment="1">
      <alignment horizontal="center" vertical="center" wrapText="1"/>
    </xf>
    <xf numFmtId="0" fontId="35" fillId="5" borderId="50" xfId="0" applyFont="1" applyFill="1" applyBorder="1" applyAlignment="1">
      <alignment horizontal="center" vertical="center" wrapText="1"/>
    </xf>
    <xf numFmtId="0" fontId="35" fillId="5" borderId="59" xfId="0" applyFont="1" applyFill="1" applyBorder="1" applyAlignment="1">
      <alignment horizontal="center" vertical="center" wrapText="1"/>
    </xf>
    <xf numFmtId="0" fontId="35" fillId="5" borderId="60" xfId="0" applyFont="1" applyFill="1" applyBorder="1" applyAlignment="1">
      <alignment horizontal="center" vertical="center" wrapText="1"/>
    </xf>
    <xf numFmtId="0" fontId="35" fillId="5" borderId="47" xfId="0" applyFont="1" applyFill="1" applyBorder="1" applyAlignment="1">
      <alignment horizontal="center" vertical="center" wrapText="1"/>
    </xf>
    <xf numFmtId="0" fontId="35" fillId="5" borderId="48" xfId="0" applyFont="1" applyFill="1" applyBorder="1" applyAlignment="1">
      <alignment horizontal="center" vertical="center" wrapText="1"/>
    </xf>
    <xf numFmtId="0" fontId="40" fillId="3" borderId="5" xfId="0" applyFont="1" applyFill="1" applyBorder="1" applyAlignment="1">
      <alignment horizontal="center"/>
    </xf>
    <xf numFmtId="0" fontId="40" fillId="3" borderId="7" xfId="0" applyFont="1" applyFill="1" applyBorder="1" applyAlignment="1">
      <alignment horizontal="center"/>
    </xf>
    <xf numFmtId="0" fontId="35" fillId="5" borderId="51" xfId="0" applyFont="1" applyFill="1" applyBorder="1" applyAlignment="1">
      <alignment horizontal="center" vertical="center"/>
    </xf>
    <xf numFmtId="0" fontId="35" fillId="5" borderId="53" xfId="0" applyFont="1" applyFill="1" applyBorder="1" applyAlignment="1">
      <alignment horizontal="center" vertical="center"/>
    </xf>
    <xf numFmtId="0" fontId="35" fillId="5" borderId="29" xfId="0" applyFont="1" applyFill="1" applyBorder="1" applyAlignment="1">
      <alignment horizontal="center" vertical="center"/>
    </xf>
    <xf numFmtId="0" fontId="35" fillId="5" borderId="22" xfId="0" applyFont="1" applyFill="1" applyBorder="1" applyAlignment="1">
      <alignment horizontal="center" vertical="center"/>
    </xf>
  </cellXfs>
  <cellStyles count="5">
    <cellStyle name="Comma" xfId="2" builtinId="3"/>
    <cellStyle name="Comma 2" xfId="4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5"/>
  <sheetViews>
    <sheetView showGridLines="0" tabSelected="1" zoomScale="85" zoomScaleNormal="85" zoomScaleSheetLayoutView="38" workbookViewId="0">
      <selection activeCell="E4" sqref="E4"/>
    </sheetView>
  </sheetViews>
  <sheetFormatPr defaultColWidth="0" defaultRowHeight="13.2" zeroHeight="1" x14ac:dyDescent="0.25"/>
  <cols>
    <col min="1" max="1" width="38.109375" customWidth="1"/>
    <col min="2" max="2" width="12.6640625" bestFit="1" customWidth="1"/>
    <col min="3" max="3" width="13.21875" customWidth="1"/>
    <col min="4" max="4" width="18.88671875" bestFit="1" customWidth="1"/>
    <col min="5" max="5" width="16" bestFit="1" customWidth="1"/>
    <col min="6" max="6" width="17.109375" customWidth="1"/>
    <col min="7" max="7" width="13.5546875" customWidth="1"/>
    <col min="8" max="8" width="12.88671875" bestFit="1" customWidth="1"/>
    <col min="9" max="9" width="14.6640625" bestFit="1" customWidth="1"/>
    <col min="10" max="10" width="13.109375" customWidth="1"/>
    <col min="11" max="11" width="18.5546875" bestFit="1" customWidth="1"/>
    <col min="12" max="12" width="17.5546875" bestFit="1" customWidth="1"/>
    <col min="13" max="13" width="16.33203125" bestFit="1" customWidth="1"/>
    <col min="14" max="14" width="22.5546875" customWidth="1"/>
    <col min="15" max="15" width="29.77734375" hidden="1" customWidth="1"/>
    <col min="16" max="16" width="11.77734375" hidden="1" customWidth="1"/>
    <col min="17" max="41" width="8.77734375" hidden="1" customWidth="1"/>
    <col min="42" max="16384" width="9.21875" hidden="1"/>
  </cols>
  <sheetData>
    <row r="1" spans="1:15" ht="60.6" thickBot="1" x14ac:dyDescent="1">
      <c r="A1" s="62" t="s">
        <v>0</v>
      </c>
      <c r="B1" s="63">
        <f ca="1">TODAY()</f>
        <v>46162</v>
      </c>
      <c r="F1" s="6" t="s">
        <v>384</v>
      </c>
      <c r="I1" s="43"/>
    </row>
    <row r="2" spans="1:15" ht="38.4" customHeight="1" thickBot="1" x14ac:dyDescent="1.05">
      <c r="A2" s="64" t="s">
        <v>376</v>
      </c>
      <c r="B2" s="65"/>
      <c r="C2" s="7"/>
      <c r="F2" s="6" t="s">
        <v>381</v>
      </c>
      <c r="I2" s="44"/>
      <c r="J2" s="8"/>
      <c r="K2" s="7"/>
      <c r="L2" s="8"/>
      <c r="M2" s="7"/>
      <c r="N2" s="8"/>
      <c r="O2" s="7"/>
    </row>
    <row r="3" spans="1:15" ht="38.4" customHeight="1" thickBot="1" x14ac:dyDescent="1.05">
      <c r="A3" s="64" t="s">
        <v>377</v>
      </c>
      <c r="B3" s="66"/>
      <c r="C3" s="7"/>
      <c r="F3" s="8"/>
      <c r="G3" s="45"/>
      <c r="H3" s="46"/>
      <c r="I3" s="44"/>
      <c r="J3" s="8"/>
      <c r="K3" s="7"/>
      <c r="L3" s="4"/>
    </row>
    <row r="4" spans="1:15" ht="22.2" customHeight="1" x14ac:dyDescent="0.6">
      <c r="A4" s="67"/>
      <c r="B4" s="68"/>
      <c r="C4" s="7"/>
      <c r="F4" s="8"/>
      <c r="G4" s="40"/>
      <c r="H4" s="41"/>
      <c r="I4" s="6"/>
      <c r="J4" s="8"/>
      <c r="K4" s="7"/>
      <c r="L4" s="4"/>
    </row>
    <row r="5" spans="1:15" ht="46.5" customHeight="1" x14ac:dyDescent="0.5">
      <c r="A5" s="99" t="s">
        <v>375</v>
      </c>
      <c r="B5" s="68"/>
      <c r="C5" s="7"/>
      <c r="D5" s="8"/>
      <c r="E5" s="7"/>
      <c r="F5" s="8"/>
      <c r="G5" s="8"/>
      <c r="H5" s="9"/>
      <c r="I5" s="6"/>
      <c r="J5" s="8"/>
      <c r="K5" s="7"/>
      <c r="L5" s="4"/>
      <c r="M5" s="24"/>
      <c r="N5" s="34"/>
    </row>
    <row r="6" spans="1:15" ht="10.5" customHeight="1" thickBot="1" x14ac:dyDescent="0.55000000000000004">
      <c r="A6" s="69"/>
      <c r="B6" s="68"/>
      <c r="C6" s="7"/>
      <c r="D6" s="8"/>
      <c r="E6" s="7"/>
      <c r="F6" s="8"/>
      <c r="G6" s="8"/>
      <c r="H6" s="9"/>
      <c r="I6" s="6"/>
      <c r="J6" s="8"/>
      <c r="K6" s="7"/>
      <c r="L6" s="4"/>
      <c r="M6" s="24"/>
      <c r="N6" s="34"/>
    </row>
    <row r="7" spans="1:15" ht="39.450000000000003" customHeight="1" thickBot="1" x14ac:dyDescent="0.45">
      <c r="A7" s="195" t="s">
        <v>385</v>
      </c>
      <c r="B7" s="197"/>
      <c r="C7" s="7"/>
      <c r="D7" s="206" t="s">
        <v>369</v>
      </c>
      <c r="E7" s="204" t="s">
        <v>392</v>
      </c>
      <c r="F7" s="202" t="s">
        <v>370</v>
      </c>
      <c r="G7" s="8"/>
      <c r="H7" s="200" t="s">
        <v>365</v>
      </c>
      <c r="I7" s="201"/>
      <c r="J7" s="8"/>
      <c r="K7" s="7"/>
      <c r="L7" s="4"/>
      <c r="M7" s="24"/>
      <c r="N7" s="34"/>
    </row>
    <row r="8" spans="1:15" ht="30.6" customHeight="1" thickBot="1" x14ac:dyDescent="0.45">
      <c r="A8" s="70" t="s">
        <v>371</v>
      </c>
      <c r="B8" s="71">
        <v>50</v>
      </c>
      <c r="C8" s="30"/>
      <c r="D8" s="207"/>
      <c r="E8" s="205"/>
      <c r="F8" s="203"/>
      <c r="G8" s="36"/>
      <c r="H8" s="180" t="s">
        <v>364</v>
      </c>
      <c r="I8" s="81">
        <v>0</v>
      </c>
      <c r="N8" s="34"/>
    </row>
    <row r="9" spans="1:15" ht="30.6" customHeight="1" thickBot="1" x14ac:dyDescent="0.45">
      <c r="A9" s="72" t="s">
        <v>372</v>
      </c>
      <c r="B9" s="71">
        <v>50</v>
      </c>
      <c r="C9" s="30"/>
      <c r="D9" s="78">
        <v>200</v>
      </c>
      <c r="E9" s="79">
        <v>300</v>
      </c>
      <c r="F9" s="80">
        <v>200</v>
      </c>
      <c r="G9" s="36"/>
      <c r="H9" s="181" t="s">
        <v>366</v>
      </c>
      <c r="I9" s="83">
        <v>0</v>
      </c>
      <c r="N9" s="34"/>
    </row>
    <row r="10" spans="1:15" ht="30.6" customHeight="1" thickBot="1" x14ac:dyDescent="0.45">
      <c r="A10" s="73" t="s">
        <v>373</v>
      </c>
      <c r="B10" s="74"/>
      <c r="C10" s="30"/>
      <c r="G10" s="36"/>
      <c r="H10" s="182" t="s">
        <v>3</v>
      </c>
      <c r="I10" s="85">
        <f>SUM(I8:I9)</f>
        <v>0</v>
      </c>
      <c r="N10" s="34"/>
    </row>
    <row r="11" spans="1:15" ht="30.6" customHeight="1" thickBot="1" x14ac:dyDescent="0.45">
      <c r="A11" s="75" t="s">
        <v>374</v>
      </c>
      <c r="B11" s="76"/>
      <c r="C11" s="30"/>
      <c r="D11" s="37"/>
      <c r="E11" s="37"/>
      <c r="F11" s="37"/>
      <c r="G11" s="36"/>
      <c r="N11" s="34"/>
    </row>
    <row r="12" spans="1:15" ht="30" thickBot="1" x14ac:dyDescent="0.45">
      <c r="A12" s="183" t="s">
        <v>393</v>
      </c>
      <c r="B12" s="77">
        <v>365</v>
      </c>
      <c r="C12" s="30"/>
      <c r="D12" s="195" t="s">
        <v>7</v>
      </c>
      <c r="E12" s="196"/>
      <c r="F12" s="197"/>
      <c r="G12" s="36"/>
      <c r="H12" s="30"/>
      <c r="I12" s="30"/>
      <c r="N12" s="34"/>
    </row>
    <row r="13" spans="1:15" ht="25.2" thickBot="1" x14ac:dyDescent="0.45">
      <c r="A13" s="30"/>
      <c r="B13" s="36"/>
      <c r="C13" s="30"/>
      <c r="D13" s="86" t="s">
        <v>367</v>
      </c>
      <c r="E13" s="87">
        <v>7</v>
      </c>
      <c r="F13" s="88" t="s">
        <v>355</v>
      </c>
      <c r="G13" s="36"/>
      <c r="H13" s="30"/>
      <c r="I13" s="30"/>
      <c r="K13" s="7"/>
      <c r="L13" s="4"/>
      <c r="M13" s="10"/>
      <c r="N13" s="11"/>
    </row>
    <row r="14" spans="1:15" ht="29.4" customHeight="1" thickBot="1" x14ac:dyDescent="0.45">
      <c r="A14" s="198" t="s">
        <v>357</v>
      </c>
      <c r="B14" s="199"/>
      <c r="C14" s="30"/>
      <c r="D14" s="89" t="s">
        <v>386</v>
      </c>
      <c r="E14" s="90"/>
      <c r="F14" s="91" t="s">
        <v>355</v>
      </c>
      <c r="G14" s="36"/>
      <c r="K14" s="7"/>
      <c r="L14" s="8"/>
      <c r="M14" s="7"/>
      <c r="N14" s="8"/>
      <c r="O14" s="7"/>
    </row>
    <row r="15" spans="1:15" ht="24.6" x14ac:dyDescent="0.4">
      <c r="A15" s="94" t="s">
        <v>358</v>
      </c>
      <c r="B15" s="95">
        <v>400</v>
      </c>
      <c r="C15" s="30"/>
      <c r="D15" s="82" t="s">
        <v>24</v>
      </c>
      <c r="E15" s="90"/>
      <c r="F15" s="91" t="s">
        <v>355</v>
      </c>
      <c r="G15" s="36"/>
      <c r="J15" s="35"/>
      <c r="K15" s="7"/>
      <c r="L15" s="8"/>
      <c r="M15" s="7"/>
      <c r="N15" s="8"/>
      <c r="O15" s="7"/>
    </row>
    <row r="16" spans="1:15" ht="25.2" thickBot="1" x14ac:dyDescent="0.45">
      <c r="A16" s="96" t="s">
        <v>359</v>
      </c>
      <c r="B16" s="97">
        <v>350</v>
      </c>
      <c r="C16" s="30"/>
      <c r="D16" s="84" t="s">
        <v>11</v>
      </c>
      <c r="E16" s="92">
        <f>SUM(E13:E15)</f>
        <v>7</v>
      </c>
      <c r="F16" s="93" t="s">
        <v>355</v>
      </c>
      <c r="G16" s="36"/>
      <c r="J16" s="35"/>
      <c r="K16" s="7"/>
      <c r="L16" s="8"/>
      <c r="M16" s="7"/>
      <c r="N16" s="8"/>
      <c r="O16" s="7"/>
    </row>
    <row r="17" spans="1:15" ht="24.6" x14ac:dyDescent="0.4">
      <c r="A17" s="30"/>
      <c r="B17" s="36"/>
      <c r="C17" s="30"/>
      <c r="G17" s="36"/>
      <c r="J17" s="35"/>
      <c r="K17" s="7"/>
      <c r="L17" s="8"/>
      <c r="M17" s="7"/>
      <c r="N17" s="8"/>
      <c r="O17" s="7"/>
    </row>
    <row r="18" spans="1:15" ht="24.6" x14ac:dyDescent="0.4">
      <c r="A18" s="7"/>
      <c r="B18" s="8"/>
      <c r="C18" s="7"/>
      <c r="D18" s="8"/>
      <c r="E18" s="7"/>
      <c r="F18" s="8"/>
      <c r="G18" s="8"/>
      <c r="J18" s="35"/>
      <c r="K18" s="7"/>
      <c r="L18" s="8"/>
      <c r="M18" s="7"/>
      <c r="N18" s="8"/>
      <c r="O18" s="7"/>
    </row>
    <row r="19" spans="1:15" s="3" customFormat="1" ht="22.8" x14ac:dyDescent="0.4">
      <c r="A19" s="98" t="s">
        <v>8</v>
      </c>
      <c r="B19" s="12"/>
      <c r="C19" s="12"/>
      <c r="D19" s="13"/>
      <c r="E19" s="13"/>
      <c r="F19" s="13"/>
      <c r="G19" s="13"/>
      <c r="H19"/>
      <c r="I19"/>
      <c r="J19" s="14"/>
      <c r="K19"/>
      <c r="L19" s="8"/>
      <c r="M19" s="8"/>
      <c r="N19"/>
      <c r="O19"/>
    </row>
    <row r="20" spans="1:15" s="3" customFormat="1" ht="16.95" customHeight="1" thickBot="1" x14ac:dyDescent="0.65">
      <c r="A20" s="39"/>
      <c r="B20" s="12"/>
      <c r="C20" s="12"/>
      <c r="D20" s="13"/>
      <c r="E20" s="13"/>
      <c r="F20" s="13"/>
      <c r="G20" s="13"/>
      <c r="H20"/>
      <c r="I20"/>
      <c r="J20" s="14"/>
      <c r="K20"/>
      <c r="L20" s="8"/>
      <c r="M20" s="8"/>
      <c r="N20"/>
      <c r="O20"/>
    </row>
    <row r="21" spans="1:15" s="27" customFormat="1" ht="36" customHeight="1" x14ac:dyDescent="0.4">
      <c r="A21" s="100" t="s">
        <v>29</v>
      </c>
      <c r="B21" s="101" t="s">
        <v>16</v>
      </c>
      <c r="C21" s="210" t="s">
        <v>1</v>
      </c>
      <c r="D21" s="211"/>
      <c r="E21" s="212" t="s">
        <v>2</v>
      </c>
      <c r="F21" s="213"/>
      <c r="G21" s="102" t="s">
        <v>15</v>
      </c>
      <c r="H21" s="102" t="s">
        <v>20</v>
      </c>
      <c r="I21" s="103" t="s">
        <v>14</v>
      </c>
      <c r="J21" s="210" t="s">
        <v>4</v>
      </c>
      <c r="K21" s="211"/>
      <c r="L21" s="104" t="s">
        <v>12</v>
      </c>
      <c r="M21" s="105" t="s">
        <v>13</v>
      </c>
    </row>
    <row r="22" spans="1:15" s="27" customFormat="1" ht="24.6" x14ac:dyDescent="0.4">
      <c r="A22" s="193" t="s">
        <v>21</v>
      </c>
      <c r="B22" s="106">
        <v>50</v>
      </c>
      <c r="C22" s="107">
        <v>3.5</v>
      </c>
      <c r="D22" s="108" t="s">
        <v>17</v>
      </c>
      <c r="E22" s="109">
        <v>1</v>
      </c>
      <c r="F22" s="110" t="s">
        <v>6</v>
      </c>
      <c r="G22" s="111">
        <f>B10</f>
        <v>0</v>
      </c>
      <c r="H22" s="111">
        <f>B8</f>
        <v>50</v>
      </c>
      <c r="I22" s="112">
        <f>C22*(G22+H22)*E22</f>
        <v>175</v>
      </c>
      <c r="J22" s="113">
        <f>B12</f>
        <v>365</v>
      </c>
      <c r="K22" s="110" t="s">
        <v>18</v>
      </c>
      <c r="L22" s="114">
        <f>I22*J22</f>
        <v>63875</v>
      </c>
      <c r="M22" s="114">
        <f>L22/748</f>
        <v>85.394385026737964</v>
      </c>
    </row>
    <row r="23" spans="1:15" s="27" customFormat="1" ht="24.6" x14ac:dyDescent="0.4">
      <c r="A23" s="193" t="s">
        <v>22</v>
      </c>
      <c r="B23" s="106">
        <v>50</v>
      </c>
      <c r="C23" s="107">
        <v>3.5</v>
      </c>
      <c r="D23" s="108" t="s">
        <v>17</v>
      </c>
      <c r="E23" s="109">
        <v>3</v>
      </c>
      <c r="F23" s="110" t="s">
        <v>6</v>
      </c>
      <c r="G23" s="111">
        <f>B11</f>
        <v>0</v>
      </c>
      <c r="H23" s="111">
        <f>B9</f>
        <v>50</v>
      </c>
      <c r="I23" s="112">
        <f>C23*(G23+H23)*E23</f>
        <v>525</v>
      </c>
      <c r="J23" s="113">
        <f>B12</f>
        <v>365</v>
      </c>
      <c r="K23" s="110" t="s">
        <v>18</v>
      </c>
      <c r="L23" s="114">
        <f>I23*J23</f>
        <v>191625</v>
      </c>
      <c r="M23" s="114">
        <f>L23/748</f>
        <v>256.18315508021391</v>
      </c>
    </row>
    <row r="24" spans="1:15" s="27" customFormat="1" ht="25.2" thickBot="1" x14ac:dyDescent="0.45">
      <c r="A24" s="194" t="s">
        <v>23</v>
      </c>
      <c r="B24" s="115">
        <v>25</v>
      </c>
      <c r="C24" s="116">
        <v>1.5</v>
      </c>
      <c r="D24" s="117" t="s">
        <v>17</v>
      </c>
      <c r="E24" s="118">
        <v>2</v>
      </c>
      <c r="F24" s="119" t="s">
        <v>6</v>
      </c>
      <c r="G24" s="120">
        <f>B10</f>
        <v>0</v>
      </c>
      <c r="H24" s="120">
        <f>B8</f>
        <v>50</v>
      </c>
      <c r="I24" s="120">
        <f>C24*(G24+H24)*E24</f>
        <v>150</v>
      </c>
      <c r="J24" s="121">
        <f>B12</f>
        <v>365</v>
      </c>
      <c r="K24" s="119" t="s">
        <v>18</v>
      </c>
      <c r="L24" s="122">
        <f>I24*J24</f>
        <v>54750</v>
      </c>
      <c r="M24" s="122">
        <f>L24/748</f>
        <v>73.195187165775394</v>
      </c>
      <c r="N24" s="38"/>
    </row>
    <row r="25" spans="1:15" s="27" customFormat="1" ht="25.8" thickTop="1" thickBot="1" x14ac:dyDescent="0.45">
      <c r="A25" s="123" t="s">
        <v>19</v>
      </c>
      <c r="B25" s="124"/>
      <c r="C25" s="125"/>
      <c r="D25" s="124"/>
      <c r="E25" s="126"/>
      <c r="F25" s="127"/>
      <c r="G25" s="126"/>
      <c r="H25" s="126"/>
      <c r="I25" s="128">
        <f>SUM(I22:I24)</f>
        <v>850</v>
      </c>
      <c r="J25" s="127"/>
      <c r="K25" s="127"/>
      <c r="L25" s="129">
        <f>SUM(L22:L24)</f>
        <v>310250</v>
      </c>
      <c r="M25" s="129">
        <f>SUM(M22:M24)</f>
        <v>414.77272727272725</v>
      </c>
    </row>
    <row r="26" spans="1:15" s="27" customFormat="1" ht="24.6" x14ac:dyDescent="0.4">
      <c r="A26" s="24"/>
      <c r="B26" s="29"/>
      <c r="C26" s="28"/>
      <c r="D26" s="29"/>
      <c r="E26" s="26"/>
      <c r="F26" s="26"/>
      <c r="H26" s="26"/>
      <c r="I26" s="31"/>
      <c r="J26" s="25"/>
      <c r="K26" s="25"/>
      <c r="L26" s="32"/>
      <c r="M26" s="32"/>
    </row>
    <row r="27" spans="1:15" s="21" customFormat="1" ht="21" x14ac:dyDescent="0.4">
      <c r="A27" s="15"/>
      <c r="B27" s="22"/>
      <c r="C27" s="23"/>
      <c r="D27" s="22"/>
      <c r="E27" s="20"/>
      <c r="F27" s="19"/>
      <c r="G27" s="20"/>
      <c r="H27" s="20"/>
      <c r="I27" s="19"/>
      <c r="J27" s="19"/>
      <c r="K27" s="19"/>
      <c r="L27" s="19"/>
      <c r="M27" s="19"/>
    </row>
    <row r="28" spans="1:15" s="3" customFormat="1" ht="22.8" x14ac:dyDescent="0.4">
      <c r="A28" s="98" t="s">
        <v>10</v>
      </c>
      <c r="B28" s="12"/>
      <c r="C28" s="12"/>
      <c r="D28" s="13"/>
      <c r="E28" s="17"/>
      <c r="F28" s="14"/>
      <c r="G28" s="5"/>
      <c r="H28" s="18"/>
      <c r="I28" s="5"/>
      <c r="J28"/>
      <c r="K28"/>
      <c r="L28" s="5"/>
      <c r="M28" s="5"/>
      <c r="N28"/>
    </row>
    <row r="29" spans="1:15" s="3" customFormat="1" ht="15.6" customHeight="1" thickBot="1" x14ac:dyDescent="0.65">
      <c r="A29" s="39"/>
      <c r="B29" s="12"/>
      <c r="C29" s="12"/>
      <c r="D29" s="13"/>
      <c r="E29" s="17"/>
      <c r="F29" s="14"/>
      <c r="G29" s="5"/>
      <c r="H29" s="18"/>
      <c r="I29" s="5"/>
      <c r="J29"/>
      <c r="K29"/>
      <c r="L29" s="5"/>
      <c r="M29" s="5"/>
      <c r="N29"/>
    </row>
    <row r="30" spans="1:15" s="27" customFormat="1" ht="36" customHeight="1" x14ac:dyDescent="0.4">
      <c r="A30" s="100" t="s">
        <v>28</v>
      </c>
      <c r="B30" s="104" t="s">
        <v>16</v>
      </c>
      <c r="C30" s="212" t="s">
        <v>1</v>
      </c>
      <c r="D30" s="213"/>
      <c r="E30" s="210" t="s">
        <v>2</v>
      </c>
      <c r="F30" s="213"/>
      <c r="G30" s="102" t="s">
        <v>15</v>
      </c>
      <c r="H30" s="102" t="s">
        <v>20</v>
      </c>
      <c r="I30" s="103" t="s">
        <v>14</v>
      </c>
      <c r="J30" s="210" t="s">
        <v>4</v>
      </c>
      <c r="K30" s="211"/>
      <c r="L30" s="104" t="s">
        <v>12</v>
      </c>
      <c r="M30" s="105" t="s">
        <v>13</v>
      </c>
    </row>
    <row r="31" spans="1:15" s="27" customFormat="1" ht="24.6" x14ac:dyDescent="0.4">
      <c r="A31" s="193" t="s">
        <v>21</v>
      </c>
      <c r="B31" s="130">
        <v>50</v>
      </c>
      <c r="C31" s="131">
        <v>1.28</v>
      </c>
      <c r="D31" s="108" t="s">
        <v>17</v>
      </c>
      <c r="E31" s="132">
        <v>1</v>
      </c>
      <c r="F31" s="133" t="s">
        <v>6</v>
      </c>
      <c r="G31" s="111">
        <f>B10</f>
        <v>0</v>
      </c>
      <c r="H31" s="111">
        <f>B8</f>
        <v>50</v>
      </c>
      <c r="I31" s="112">
        <f>C31*(G31+H31)*E31</f>
        <v>64</v>
      </c>
      <c r="J31" s="134">
        <f>B12</f>
        <v>365</v>
      </c>
      <c r="K31" s="110" t="s">
        <v>18</v>
      </c>
      <c r="L31" s="114">
        <f>I31*J31</f>
        <v>23360</v>
      </c>
      <c r="M31" s="135">
        <f>L31/748</f>
        <v>31.229946524064172</v>
      </c>
    </row>
    <row r="32" spans="1:15" s="27" customFormat="1" ht="24.6" x14ac:dyDescent="0.4">
      <c r="A32" s="193" t="s">
        <v>22</v>
      </c>
      <c r="B32" s="130">
        <v>50</v>
      </c>
      <c r="C32" s="131">
        <v>1.28</v>
      </c>
      <c r="D32" s="108" t="s">
        <v>17</v>
      </c>
      <c r="E32" s="132">
        <v>3</v>
      </c>
      <c r="F32" s="110" t="s">
        <v>6</v>
      </c>
      <c r="G32" s="136">
        <f>B11</f>
        <v>0</v>
      </c>
      <c r="H32" s="111">
        <f>B9</f>
        <v>50</v>
      </c>
      <c r="I32" s="112">
        <f>C32*(G32+H32)*E32</f>
        <v>192</v>
      </c>
      <c r="J32" s="134">
        <f>B12</f>
        <v>365</v>
      </c>
      <c r="K32" s="110" t="s">
        <v>18</v>
      </c>
      <c r="L32" s="114">
        <f>I32*J32</f>
        <v>70080</v>
      </c>
      <c r="M32" s="135">
        <f>L32/748</f>
        <v>93.689839572192511</v>
      </c>
    </row>
    <row r="33" spans="1:13" s="27" customFormat="1" ht="25.2" thickBot="1" x14ac:dyDescent="0.45">
      <c r="A33" s="194" t="s">
        <v>23</v>
      </c>
      <c r="B33" s="137">
        <v>25</v>
      </c>
      <c r="C33" s="138">
        <v>0.125</v>
      </c>
      <c r="D33" s="117" t="s">
        <v>17</v>
      </c>
      <c r="E33" s="139">
        <v>2</v>
      </c>
      <c r="F33" s="119" t="s">
        <v>6</v>
      </c>
      <c r="G33" s="140">
        <f>B10</f>
        <v>0</v>
      </c>
      <c r="H33" s="111">
        <f>B8</f>
        <v>50</v>
      </c>
      <c r="I33" s="141">
        <f>C33*(G33+H33)*E33</f>
        <v>12.5</v>
      </c>
      <c r="J33" s="142">
        <f>B12</f>
        <v>365</v>
      </c>
      <c r="K33" s="119" t="s">
        <v>18</v>
      </c>
      <c r="L33" s="122">
        <f>I33*J33</f>
        <v>4562.5</v>
      </c>
      <c r="M33" s="143">
        <f>L33/748</f>
        <v>6.0995989304812834</v>
      </c>
    </row>
    <row r="34" spans="1:13" s="27" customFormat="1" ht="25.8" thickTop="1" thickBot="1" x14ac:dyDescent="0.45">
      <c r="A34" s="123" t="s">
        <v>19</v>
      </c>
      <c r="B34" s="124"/>
      <c r="C34" s="125"/>
      <c r="D34" s="124"/>
      <c r="E34" s="126"/>
      <c r="F34" s="127"/>
      <c r="G34" s="126"/>
      <c r="H34" s="126"/>
      <c r="I34" s="128">
        <f>SUM(I31:I33)</f>
        <v>268.5</v>
      </c>
      <c r="J34" s="127"/>
      <c r="K34" s="127"/>
      <c r="L34" s="129">
        <f>SUM(L31:L33)</f>
        <v>98002.5</v>
      </c>
      <c r="M34" s="129">
        <f>SUM(M31:M33)</f>
        <v>131.01938502673798</v>
      </c>
    </row>
    <row r="35" spans="1:13" s="27" customFormat="1" ht="25.2" thickBot="1" x14ac:dyDescent="0.45">
      <c r="A35" s="24"/>
      <c r="B35" s="29"/>
      <c r="C35" s="28"/>
      <c r="D35" s="29"/>
      <c r="E35" s="26"/>
      <c r="F35" s="25"/>
      <c r="G35" s="26"/>
      <c r="H35" s="20"/>
      <c r="I35" s="31"/>
      <c r="J35" s="25"/>
      <c r="K35" s="25"/>
      <c r="L35" s="32"/>
      <c r="M35" s="32"/>
    </row>
    <row r="36" spans="1:13" s="21" customFormat="1" ht="21.6" thickBot="1" x14ac:dyDescent="0.45">
      <c r="A36" s="10"/>
      <c r="B36" s="22"/>
      <c r="C36" s="23"/>
      <c r="D36" s="22"/>
      <c r="E36" s="20"/>
      <c r="F36" s="19"/>
      <c r="G36" s="20"/>
      <c r="I36" s="208" t="s">
        <v>356</v>
      </c>
      <c r="J36" s="209"/>
      <c r="K36" s="209"/>
      <c r="L36" s="144">
        <f>L25-L34</f>
        <v>212247.5</v>
      </c>
    </row>
    <row r="37" spans="1:13" s="3" customFormat="1" ht="22.8" x14ac:dyDescent="0.4">
      <c r="A37" s="145" t="s">
        <v>9</v>
      </c>
      <c r="C37" s="1"/>
      <c r="D37" s="2"/>
      <c r="E37" s="2"/>
      <c r="F37" s="2"/>
      <c r="G37" s="2"/>
      <c r="H37" s="2"/>
      <c r="I37" s="2"/>
      <c r="J37" s="2"/>
    </row>
    <row r="38" spans="1:13" s="3" customFormat="1" ht="16.95" customHeight="1" thickBot="1" x14ac:dyDescent="0.65">
      <c r="A38" s="42"/>
      <c r="C38" s="1"/>
      <c r="D38" s="2"/>
      <c r="E38" s="2"/>
      <c r="F38" s="2"/>
      <c r="G38" s="2"/>
      <c r="H38" s="2"/>
      <c r="I38" s="2"/>
      <c r="J38" s="2"/>
    </row>
    <row r="39" spans="1:13" s="16" customFormat="1" ht="58.2" customHeight="1" thickBot="1" x14ac:dyDescent="0.45">
      <c r="A39" s="146" t="s">
        <v>363</v>
      </c>
      <c r="B39" s="147" t="s">
        <v>362</v>
      </c>
      <c r="C39" s="148" t="s">
        <v>360</v>
      </c>
      <c r="D39" s="149" t="s">
        <v>361</v>
      </c>
      <c r="E39" s="150" t="s">
        <v>11</v>
      </c>
      <c r="F39" s="150" t="s">
        <v>389</v>
      </c>
      <c r="G39" s="149" t="s">
        <v>390</v>
      </c>
      <c r="H39" s="150" t="s">
        <v>388</v>
      </c>
      <c r="I39" s="151" t="s">
        <v>391</v>
      </c>
      <c r="J39" s="152" t="s">
        <v>387</v>
      </c>
      <c r="K39" s="152" t="s">
        <v>382</v>
      </c>
      <c r="L39" s="148" t="s">
        <v>383</v>
      </c>
      <c r="M39" s="153" t="s">
        <v>368</v>
      </c>
    </row>
    <row r="40" spans="1:13" s="16" customFormat="1" ht="22.8" x14ac:dyDescent="0.4">
      <c r="A40" s="154" t="s">
        <v>26</v>
      </c>
      <c r="B40" s="155">
        <f>PRODUCT(B31)*I10</f>
        <v>0</v>
      </c>
      <c r="C40" s="156">
        <f>PRODUCT(B31)*F9</f>
        <v>10000</v>
      </c>
      <c r="D40" s="156">
        <f>PRODUCT($B31)*D9</f>
        <v>10000</v>
      </c>
      <c r="E40" s="156">
        <f>B40+D40+C40</f>
        <v>20000</v>
      </c>
      <c r="F40" s="156">
        <f>MAX(0,E40-(B31*B15))</f>
        <v>0</v>
      </c>
      <c r="G40" s="157">
        <f>L22-L31</f>
        <v>40515</v>
      </c>
      <c r="H40" s="157">
        <f>G40/748</f>
        <v>54.164438502673796</v>
      </c>
      <c r="I40" s="158">
        <v>20</v>
      </c>
      <c r="J40" s="159">
        <f>H40*E16</f>
        <v>379.15106951871655</v>
      </c>
      <c r="K40" s="160">
        <f>E40/J40</f>
        <v>52.749422612436312</v>
      </c>
      <c r="L40" s="160">
        <f>F40/J40</f>
        <v>0</v>
      </c>
      <c r="M40" s="161">
        <f>H40</f>
        <v>54.164438502673796</v>
      </c>
    </row>
    <row r="41" spans="1:13" s="16" customFormat="1" ht="22.8" x14ac:dyDescent="0.4">
      <c r="A41" s="162" t="s">
        <v>27</v>
      </c>
      <c r="B41" s="163">
        <f>PRODUCT(B32)*I10</f>
        <v>0</v>
      </c>
      <c r="C41" s="164">
        <f>PRODUCT(B32)*F9</f>
        <v>10000</v>
      </c>
      <c r="D41" s="164">
        <f>PRODUCT(B32)*D9</f>
        <v>10000</v>
      </c>
      <c r="E41" s="164">
        <f t="shared" ref="E41:E42" si="0">B41+D41+C41</f>
        <v>20000</v>
      </c>
      <c r="F41" s="164">
        <f>MAX(0,E41- (B32*B15))</f>
        <v>0</v>
      </c>
      <c r="G41" s="165">
        <f>L23-L32</f>
        <v>121545</v>
      </c>
      <c r="H41" s="165">
        <f>G41/748</f>
        <v>162.4933155080214</v>
      </c>
      <c r="I41" s="166">
        <v>20</v>
      </c>
      <c r="J41" s="167">
        <f>H41*E16</f>
        <v>1137.4532085561498</v>
      </c>
      <c r="K41" s="168">
        <f>E41/J41</f>
        <v>17.583140870812102</v>
      </c>
      <c r="L41" s="168">
        <f>F41/J41</f>
        <v>0</v>
      </c>
      <c r="M41" s="169">
        <f>H41</f>
        <v>162.4933155080214</v>
      </c>
    </row>
    <row r="42" spans="1:13" s="16" customFormat="1" ht="23.4" thickBot="1" x14ac:dyDescent="0.45">
      <c r="A42" s="170" t="s">
        <v>25</v>
      </c>
      <c r="B42" s="171">
        <f>PRODUCT(B33)*I10</f>
        <v>0</v>
      </c>
      <c r="C42" s="172">
        <f>PRODUCT(B33)*F9</f>
        <v>5000</v>
      </c>
      <c r="D42" s="172">
        <f>PRODUCT(B33)*E9</f>
        <v>7500</v>
      </c>
      <c r="E42" s="172">
        <f t="shared" si="0"/>
        <v>12500</v>
      </c>
      <c r="F42" s="172">
        <f>MAX(0,E42- (B33*B16))</f>
        <v>3750</v>
      </c>
      <c r="G42" s="173">
        <f>L24-L33</f>
        <v>50187.5</v>
      </c>
      <c r="H42" s="173">
        <f>G42/748</f>
        <v>67.095588235294116</v>
      </c>
      <c r="I42" s="174">
        <v>20</v>
      </c>
      <c r="J42" s="175">
        <f>H42*E16</f>
        <v>469.66911764705878</v>
      </c>
      <c r="K42" s="176">
        <f>IFERROR((E42/J42),"N/A")</f>
        <v>26.614481409001961</v>
      </c>
      <c r="L42" s="176">
        <f>IFERROR((F42/J42),"N/A")</f>
        <v>7.9843444227005875</v>
      </c>
      <c r="M42" s="177">
        <f>H42</f>
        <v>67.095588235294116</v>
      </c>
    </row>
    <row r="43" spans="1:13" s="47" customFormat="1" ht="31.2" thickTop="1" thickBot="1" x14ac:dyDescent="0.35">
      <c r="A43" s="192" t="s">
        <v>5</v>
      </c>
      <c r="B43" s="184">
        <f>SUM($B$40:$B$42)</f>
        <v>0</v>
      </c>
      <c r="C43" s="185">
        <f t="shared" ref="C43:H43" si="1">SUM(C40:C42)</f>
        <v>25000</v>
      </c>
      <c r="D43" s="186">
        <f t="shared" si="1"/>
        <v>27500</v>
      </c>
      <c r="E43" s="186">
        <f t="shared" si="1"/>
        <v>52500</v>
      </c>
      <c r="F43" s="186">
        <f t="shared" si="1"/>
        <v>3750</v>
      </c>
      <c r="G43" s="187">
        <f t="shared" si="1"/>
        <v>212247.5</v>
      </c>
      <c r="H43" s="188">
        <f t="shared" si="1"/>
        <v>283.7533422459893</v>
      </c>
      <c r="I43" s="189"/>
      <c r="J43" s="190">
        <f>SUM(J40:J42)</f>
        <v>1986.273395721925</v>
      </c>
      <c r="K43" s="178">
        <f>E43/J43</f>
        <v>26.431406730350183</v>
      </c>
      <c r="L43" s="178">
        <f>F43/J43</f>
        <v>1.8879576235964417</v>
      </c>
      <c r="M43" s="191">
        <f>SUM(M40:M42)</f>
        <v>283.7533422459893</v>
      </c>
    </row>
    <row r="44" spans="1:13" ht="43.5" customHeight="1" x14ac:dyDescent="0.25"/>
    <row r="45" spans="1:13" ht="25.95" customHeight="1" x14ac:dyDescent="0.3">
      <c r="A45" s="179" t="s">
        <v>30</v>
      </c>
      <c r="B45" s="13"/>
      <c r="C45" s="13"/>
      <c r="D45" s="13"/>
      <c r="E45" s="13"/>
    </row>
    <row r="46" spans="1:13" ht="15.6" x14ac:dyDescent="0.3">
      <c r="A46" s="7" t="s">
        <v>378</v>
      </c>
      <c r="B46" s="13"/>
      <c r="C46" s="13"/>
      <c r="D46" s="13"/>
      <c r="E46" s="13"/>
    </row>
    <row r="47" spans="1:13" ht="15.6" x14ac:dyDescent="0.3">
      <c r="A47" s="7" t="s">
        <v>380</v>
      </c>
      <c r="B47" s="13"/>
      <c r="C47" s="13"/>
      <c r="D47" s="13"/>
      <c r="E47" s="13"/>
    </row>
    <row r="48" spans="1:13" ht="15.6" x14ac:dyDescent="0.3">
      <c r="A48" s="7" t="s">
        <v>379</v>
      </c>
      <c r="B48" s="13"/>
      <c r="C48" s="13"/>
      <c r="D48" s="13"/>
      <c r="E48" s="13"/>
    </row>
    <row r="49" spans="1:1" ht="22.8" x14ac:dyDescent="0.4">
      <c r="A49" s="3"/>
    </row>
    <row r="50" spans="1:1" ht="28.2" hidden="1" x14ac:dyDescent="0.5">
      <c r="A50" s="33"/>
    </row>
    <row r="51" spans="1:1" ht="24.6" hidden="1" x14ac:dyDescent="0.4">
      <c r="A51" s="30"/>
    </row>
    <row r="52" spans="1:1" ht="24.6" hidden="1" x14ac:dyDescent="0.4">
      <c r="A52" s="30"/>
    </row>
    <row r="53" spans="1:1" ht="24.6" hidden="1" x14ac:dyDescent="0.4">
      <c r="A53" s="30"/>
    </row>
    <row r="54" spans="1:1" ht="24.6" hidden="1" x14ac:dyDescent="0.4">
      <c r="A54" s="30"/>
    </row>
    <row r="55" spans="1:1" ht="24.6" hidden="1" x14ac:dyDescent="0.4">
      <c r="A55" s="30"/>
    </row>
  </sheetData>
  <mergeCells count="14">
    <mergeCell ref="I36:K36"/>
    <mergeCell ref="J21:K21"/>
    <mergeCell ref="E21:F21"/>
    <mergeCell ref="C21:D21"/>
    <mergeCell ref="C30:D30"/>
    <mergeCell ref="E30:F30"/>
    <mergeCell ref="J30:K30"/>
    <mergeCell ref="D12:F12"/>
    <mergeCell ref="A14:B14"/>
    <mergeCell ref="A7:B7"/>
    <mergeCell ref="H7:I7"/>
    <mergeCell ref="F7:F8"/>
    <mergeCell ref="E7:E8"/>
    <mergeCell ref="D7:D8"/>
  </mergeCells>
  <phoneticPr fontId="0" type="noConversion"/>
  <pageMargins left="0.17" right="0.17" top="0.24" bottom="0.5" header="0.24" footer="0.5"/>
  <pageSetup paperSize="17" scale="42" fitToHeight="500" orientation="landscape" r:id="rId1"/>
  <headerFooter alignWithMargins="0">
    <oddFooter>&amp;L&amp;Z&amp;F&amp;CUpdated: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10"/>
  <sheetViews>
    <sheetView topLeftCell="A180" workbookViewId="0">
      <selection activeCell="C206" sqref="C206"/>
    </sheetView>
  </sheetViews>
  <sheetFormatPr defaultRowHeight="13.2" x14ac:dyDescent="0.25"/>
  <cols>
    <col min="2" max="2" width="28" bestFit="1" customWidth="1"/>
    <col min="3" max="3" width="12.5546875" bestFit="1" customWidth="1"/>
    <col min="4" max="4" width="27.77734375" bestFit="1" customWidth="1"/>
    <col min="5" max="5" width="11.21875" bestFit="1" customWidth="1"/>
    <col min="6" max="6" width="15.21875" bestFit="1" customWidth="1"/>
    <col min="7" max="7" width="27.77734375" bestFit="1" customWidth="1"/>
    <col min="8" max="8" width="10.21875" bestFit="1" customWidth="1"/>
    <col min="9" max="9" width="15.77734375" bestFit="1" customWidth="1"/>
    <col min="10" max="10" width="24.77734375" bestFit="1" customWidth="1"/>
    <col min="11" max="11" width="14.21875" bestFit="1" customWidth="1"/>
  </cols>
  <sheetData>
    <row r="1" spans="2:11" x14ac:dyDescent="0.25">
      <c r="B1" s="48"/>
      <c r="C1" s="49"/>
      <c r="D1" s="49"/>
      <c r="E1" s="49"/>
      <c r="F1" s="49"/>
      <c r="G1" s="49"/>
      <c r="H1" s="49"/>
      <c r="I1" s="49"/>
      <c r="J1" s="49"/>
      <c r="K1" s="50"/>
    </row>
    <row r="2" spans="2:11" x14ac:dyDescent="0.25">
      <c r="B2" s="51"/>
      <c r="K2" s="52"/>
    </row>
    <row r="3" spans="2:11" x14ac:dyDescent="0.25">
      <c r="B3" s="51"/>
      <c r="K3" s="52"/>
    </row>
    <row r="4" spans="2:11" x14ac:dyDescent="0.25">
      <c r="B4" s="51" t="s">
        <v>31</v>
      </c>
      <c r="K4" s="52"/>
    </row>
    <row r="5" spans="2:11" x14ac:dyDescent="0.25">
      <c r="B5" s="51" t="s">
        <v>32</v>
      </c>
      <c r="D5" t="s">
        <v>34</v>
      </c>
      <c r="F5" t="s">
        <v>36</v>
      </c>
      <c r="G5" t="s">
        <v>39</v>
      </c>
      <c r="I5" t="s">
        <v>41</v>
      </c>
      <c r="J5" t="s">
        <v>45</v>
      </c>
      <c r="K5" s="52" t="s">
        <v>50</v>
      </c>
    </row>
    <row r="6" spans="2:11" x14ac:dyDescent="0.25">
      <c r="B6" s="51" t="s">
        <v>33</v>
      </c>
      <c r="D6" t="s">
        <v>35</v>
      </c>
      <c r="F6" t="s">
        <v>37</v>
      </c>
      <c r="G6" t="s">
        <v>40</v>
      </c>
      <c r="I6" t="s">
        <v>42</v>
      </c>
      <c r="J6" t="s">
        <v>46</v>
      </c>
      <c r="K6" s="52"/>
    </row>
    <row r="7" spans="2:11" x14ac:dyDescent="0.25">
      <c r="B7" s="51"/>
      <c r="F7" t="s">
        <v>38</v>
      </c>
      <c r="I7" t="s">
        <v>43</v>
      </c>
      <c r="J7" t="s">
        <v>47</v>
      </c>
      <c r="K7" s="52"/>
    </row>
    <row r="8" spans="2:11" x14ac:dyDescent="0.25">
      <c r="B8" s="51"/>
      <c r="I8" t="s">
        <v>44</v>
      </c>
      <c r="J8" t="s">
        <v>48</v>
      </c>
      <c r="K8" s="52"/>
    </row>
    <row r="9" spans="2:11" ht="13.8" thickBot="1" x14ac:dyDescent="0.3">
      <c r="B9" s="53"/>
      <c r="C9" s="54"/>
      <c r="D9" s="54"/>
      <c r="E9" s="54"/>
      <c r="F9" s="54"/>
      <c r="G9" s="54"/>
      <c r="H9" s="54"/>
      <c r="I9" s="54"/>
      <c r="J9" s="54" t="s">
        <v>49</v>
      </c>
      <c r="K9" s="55"/>
    </row>
    <row r="10" spans="2:11" x14ac:dyDescent="0.25">
      <c r="B10" s="51" t="s">
        <v>51</v>
      </c>
      <c r="D10" t="s">
        <v>55</v>
      </c>
      <c r="E10" t="s">
        <v>59</v>
      </c>
      <c r="F10" t="s">
        <v>55</v>
      </c>
      <c r="G10" t="s">
        <v>55</v>
      </c>
      <c r="H10" t="s">
        <v>59</v>
      </c>
      <c r="I10" t="s">
        <v>78</v>
      </c>
      <c r="J10" t="s">
        <v>79</v>
      </c>
      <c r="K10" s="52" t="s">
        <v>82</v>
      </c>
    </row>
    <row r="11" spans="2:11" x14ac:dyDescent="0.25">
      <c r="B11" s="51" t="s">
        <v>52</v>
      </c>
      <c r="D11" t="s">
        <v>56</v>
      </c>
      <c r="E11" t="s">
        <v>60</v>
      </c>
      <c r="F11" t="s">
        <v>66</v>
      </c>
      <c r="G11" t="s">
        <v>66</v>
      </c>
      <c r="H11" t="s">
        <v>73</v>
      </c>
      <c r="J11" t="s">
        <v>80</v>
      </c>
      <c r="K11" s="52" t="s">
        <v>83</v>
      </c>
    </row>
    <row r="12" spans="2:11" x14ac:dyDescent="0.25">
      <c r="B12" s="51" t="s">
        <v>53</v>
      </c>
      <c r="D12" t="s">
        <v>57</v>
      </c>
      <c r="E12" t="s">
        <v>61</v>
      </c>
      <c r="F12" t="s">
        <v>67</v>
      </c>
      <c r="G12" t="s">
        <v>70</v>
      </c>
      <c r="H12" t="s">
        <v>74</v>
      </c>
      <c r="J12" t="s">
        <v>81</v>
      </c>
      <c r="K12" s="52" t="s">
        <v>84</v>
      </c>
    </row>
    <row r="13" spans="2:11" x14ac:dyDescent="0.25">
      <c r="B13" s="51" t="s">
        <v>54</v>
      </c>
      <c r="D13" t="s">
        <v>58</v>
      </c>
      <c r="E13" t="s">
        <v>62</v>
      </c>
      <c r="F13" t="s">
        <v>68</v>
      </c>
      <c r="G13" t="s">
        <v>71</v>
      </c>
      <c r="H13" t="s">
        <v>75</v>
      </c>
      <c r="K13" s="52"/>
    </row>
    <row r="14" spans="2:11" x14ac:dyDescent="0.25">
      <c r="B14" s="51"/>
      <c r="E14" t="s">
        <v>63</v>
      </c>
      <c r="F14" t="s">
        <v>69</v>
      </c>
      <c r="G14" t="s">
        <v>72</v>
      </c>
      <c r="H14" t="s">
        <v>76</v>
      </c>
      <c r="K14" s="52"/>
    </row>
    <row r="15" spans="2:11" x14ac:dyDescent="0.25">
      <c r="B15" s="51"/>
      <c r="E15" t="s">
        <v>64</v>
      </c>
      <c r="H15" t="s">
        <v>77</v>
      </c>
      <c r="K15" s="52"/>
    </row>
    <row r="16" spans="2:11" x14ac:dyDescent="0.25">
      <c r="B16" s="51"/>
      <c r="E16" t="s">
        <v>65</v>
      </c>
      <c r="K16" s="52"/>
    </row>
    <row r="17" spans="2:11" x14ac:dyDescent="0.25">
      <c r="B17" s="51"/>
      <c r="D17" t="s">
        <v>85</v>
      </c>
      <c r="F17" t="s">
        <v>90</v>
      </c>
      <c r="G17" t="s">
        <v>95</v>
      </c>
      <c r="J17" t="s">
        <v>99</v>
      </c>
      <c r="K17" s="52"/>
    </row>
    <row r="18" spans="2:11" x14ac:dyDescent="0.25">
      <c r="B18" s="51"/>
      <c r="D18" t="s">
        <v>86</v>
      </c>
      <c r="F18" t="s">
        <v>91</v>
      </c>
      <c r="G18" t="s">
        <v>96</v>
      </c>
      <c r="J18" t="s">
        <v>100</v>
      </c>
      <c r="K18" s="52"/>
    </row>
    <row r="19" spans="2:11" x14ac:dyDescent="0.25">
      <c r="B19" s="51"/>
      <c r="D19" t="s">
        <v>87</v>
      </c>
      <c r="F19" t="s">
        <v>92</v>
      </c>
      <c r="G19" t="s">
        <v>97</v>
      </c>
      <c r="J19" t="s">
        <v>101</v>
      </c>
      <c r="K19" s="52"/>
    </row>
    <row r="20" spans="2:11" x14ac:dyDescent="0.25">
      <c r="B20" s="51"/>
      <c r="D20" t="s">
        <v>88</v>
      </c>
      <c r="F20" t="s">
        <v>93</v>
      </c>
      <c r="G20" t="s">
        <v>98</v>
      </c>
      <c r="K20" s="52"/>
    </row>
    <row r="21" spans="2:11" ht="13.8" thickBot="1" x14ac:dyDescent="0.3">
      <c r="B21" s="53"/>
      <c r="C21" s="54"/>
      <c r="D21" s="54" t="s">
        <v>89</v>
      </c>
      <c r="E21" s="54"/>
      <c r="F21" s="54" t="s">
        <v>94</v>
      </c>
      <c r="G21" s="54" t="s">
        <v>89</v>
      </c>
      <c r="H21" s="54"/>
      <c r="I21" s="54"/>
      <c r="J21" s="54"/>
      <c r="K21" s="55"/>
    </row>
    <row r="22" spans="2:11" x14ac:dyDescent="0.25">
      <c r="B22" s="48" t="s">
        <v>102</v>
      </c>
      <c r="C22" s="49"/>
      <c r="D22" s="49" t="s">
        <v>106</v>
      </c>
      <c r="E22" s="49" t="s">
        <v>59</v>
      </c>
      <c r="F22" s="49" t="s">
        <v>55</v>
      </c>
      <c r="G22" s="49" t="s">
        <v>55</v>
      </c>
      <c r="H22" s="49" t="s">
        <v>59</v>
      </c>
      <c r="I22" s="49" t="s">
        <v>78</v>
      </c>
      <c r="J22" s="49" t="s">
        <v>79</v>
      </c>
      <c r="K22" s="50" t="s">
        <v>115</v>
      </c>
    </row>
    <row r="23" spans="2:11" x14ac:dyDescent="0.25">
      <c r="B23" s="51" t="s">
        <v>103</v>
      </c>
      <c r="D23" t="s">
        <v>107</v>
      </c>
      <c r="E23" t="s">
        <v>60</v>
      </c>
      <c r="F23" t="s">
        <v>66</v>
      </c>
      <c r="G23" t="s">
        <v>112</v>
      </c>
      <c r="H23" t="s">
        <v>112</v>
      </c>
      <c r="J23" t="s">
        <v>80</v>
      </c>
      <c r="K23" s="52" t="s">
        <v>83</v>
      </c>
    </row>
    <row r="24" spans="2:11" x14ac:dyDescent="0.25">
      <c r="B24" s="51" t="s">
        <v>104</v>
      </c>
      <c r="D24" t="s">
        <v>108</v>
      </c>
      <c r="E24" t="s">
        <v>61</v>
      </c>
      <c r="F24" t="s">
        <v>67</v>
      </c>
      <c r="G24" t="s">
        <v>113</v>
      </c>
      <c r="H24" t="s">
        <v>113</v>
      </c>
      <c r="J24" t="s">
        <v>81</v>
      </c>
      <c r="K24" s="52" t="s">
        <v>84</v>
      </c>
    </row>
    <row r="25" spans="2:11" x14ac:dyDescent="0.25">
      <c r="B25" s="51" t="s">
        <v>105</v>
      </c>
      <c r="D25" t="s">
        <v>109</v>
      </c>
      <c r="E25" t="s">
        <v>62</v>
      </c>
      <c r="F25" t="s">
        <v>111</v>
      </c>
      <c r="G25" t="s">
        <v>58</v>
      </c>
      <c r="H25" t="s">
        <v>114</v>
      </c>
      <c r="K25" s="52"/>
    </row>
    <row r="26" spans="2:11" x14ac:dyDescent="0.25">
      <c r="B26" s="51"/>
      <c r="D26" t="s">
        <v>110</v>
      </c>
      <c r="E26" t="s">
        <v>63</v>
      </c>
      <c r="F26" t="s">
        <v>69</v>
      </c>
      <c r="K26" s="52"/>
    </row>
    <row r="27" spans="2:11" x14ac:dyDescent="0.25">
      <c r="B27" s="51"/>
      <c r="E27" t="s">
        <v>64</v>
      </c>
      <c r="K27" s="52"/>
    </row>
    <row r="28" spans="2:11" x14ac:dyDescent="0.25">
      <c r="B28" s="51"/>
      <c r="E28" t="s">
        <v>65</v>
      </c>
      <c r="K28" s="52"/>
    </row>
    <row r="29" spans="2:11" x14ac:dyDescent="0.25">
      <c r="B29" s="51"/>
      <c r="D29" t="s">
        <v>116</v>
      </c>
      <c r="F29" t="s">
        <v>90</v>
      </c>
      <c r="G29" t="s">
        <v>116</v>
      </c>
      <c r="J29" t="s">
        <v>99</v>
      </c>
      <c r="K29" s="52"/>
    </row>
    <row r="30" spans="2:11" x14ac:dyDescent="0.25">
      <c r="B30" s="51"/>
      <c r="D30" t="s">
        <v>96</v>
      </c>
      <c r="F30" t="s">
        <v>91</v>
      </c>
      <c r="G30" t="s">
        <v>96</v>
      </c>
      <c r="J30" t="s">
        <v>100</v>
      </c>
      <c r="K30" s="52"/>
    </row>
    <row r="31" spans="2:11" x14ac:dyDescent="0.25">
      <c r="B31" s="51"/>
      <c r="D31" t="s">
        <v>97</v>
      </c>
      <c r="F31" t="s">
        <v>92</v>
      </c>
      <c r="G31" t="s">
        <v>97</v>
      </c>
      <c r="J31" t="s">
        <v>119</v>
      </c>
      <c r="K31" s="52"/>
    </row>
    <row r="32" spans="2:11" x14ac:dyDescent="0.25">
      <c r="B32" s="51"/>
      <c r="D32" t="s">
        <v>117</v>
      </c>
      <c r="F32" t="s">
        <v>93</v>
      </c>
      <c r="G32" t="s">
        <v>98</v>
      </c>
      <c r="J32" t="s">
        <v>120</v>
      </c>
      <c r="K32" s="52"/>
    </row>
    <row r="33" spans="2:11" ht="13.8" thickBot="1" x14ac:dyDescent="0.3">
      <c r="B33" s="53"/>
      <c r="C33" s="54"/>
      <c r="D33" s="54"/>
      <c r="E33" s="54"/>
      <c r="F33" s="54" t="s">
        <v>118</v>
      </c>
      <c r="G33" s="54" t="s">
        <v>89</v>
      </c>
      <c r="H33" s="54"/>
      <c r="I33" s="54"/>
      <c r="J33" s="54"/>
      <c r="K33" s="55"/>
    </row>
    <row r="34" spans="2:11" x14ac:dyDescent="0.25">
      <c r="B34" s="48" t="s">
        <v>121</v>
      </c>
      <c r="C34" s="49"/>
      <c r="D34" s="49" t="s">
        <v>55</v>
      </c>
      <c r="E34" s="49" t="s">
        <v>59</v>
      </c>
      <c r="F34" s="49" t="s">
        <v>55</v>
      </c>
      <c r="G34" s="49" t="s">
        <v>55</v>
      </c>
      <c r="H34" s="49" t="s">
        <v>59</v>
      </c>
      <c r="I34" s="49" t="s">
        <v>78</v>
      </c>
      <c r="J34" s="49" t="s">
        <v>138</v>
      </c>
      <c r="K34" s="50" t="s">
        <v>115</v>
      </c>
    </row>
    <row r="35" spans="2:11" x14ac:dyDescent="0.25">
      <c r="B35" s="51" t="s">
        <v>122</v>
      </c>
      <c r="D35" t="s">
        <v>56</v>
      </c>
      <c r="E35" t="s">
        <v>129</v>
      </c>
      <c r="F35" t="s">
        <v>56</v>
      </c>
      <c r="G35" t="s">
        <v>66</v>
      </c>
      <c r="H35" t="s">
        <v>56</v>
      </c>
      <c r="J35" t="s">
        <v>139</v>
      </c>
      <c r="K35" s="52" t="s">
        <v>83</v>
      </c>
    </row>
    <row r="36" spans="2:11" x14ac:dyDescent="0.25">
      <c r="B36" s="51" t="s">
        <v>123</v>
      </c>
      <c r="D36" t="s">
        <v>74</v>
      </c>
      <c r="E36" t="s">
        <v>130</v>
      </c>
      <c r="F36" t="s">
        <v>57</v>
      </c>
      <c r="G36" t="s">
        <v>70</v>
      </c>
      <c r="H36" t="s">
        <v>57</v>
      </c>
      <c r="J36" t="s">
        <v>81</v>
      </c>
      <c r="K36" s="52" t="s">
        <v>84</v>
      </c>
    </row>
    <row r="37" spans="2:11" x14ac:dyDescent="0.25">
      <c r="B37" s="51" t="s">
        <v>124</v>
      </c>
      <c r="D37" t="s">
        <v>58</v>
      </c>
      <c r="E37" t="s">
        <v>131</v>
      </c>
      <c r="F37" t="s">
        <v>134</v>
      </c>
      <c r="G37" t="s">
        <v>135</v>
      </c>
      <c r="H37" t="s">
        <v>136</v>
      </c>
      <c r="K37" s="52"/>
    </row>
    <row r="38" spans="2:11" x14ac:dyDescent="0.25">
      <c r="B38" s="51" t="s">
        <v>125</v>
      </c>
      <c r="E38" t="s">
        <v>132</v>
      </c>
      <c r="F38" t="s">
        <v>69</v>
      </c>
      <c r="G38" t="s">
        <v>72</v>
      </c>
      <c r="H38" t="s">
        <v>137</v>
      </c>
      <c r="K38" s="52"/>
    </row>
    <row r="39" spans="2:11" x14ac:dyDescent="0.25">
      <c r="B39" s="51" t="s">
        <v>126</v>
      </c>
      <c r="E39" t="s">
        <v>133</v>
      </c>
      <c r="H39" t="s">
        <v>77</v>
      </c>
      <c r="K39" s="52"/>
    </row>
    <row r="40" spans="2:11" x14ac:dyDescent="0.25">
      <c r="B40" s="51" t="s">
        <v>127</v>
      </c>
      <c r="E40" t="s">
        <v>65</v>
      </c>
      <c r="K40" s="52"/>
    </row>
    <row r="41" spans="2:11" x14ac:dyDescent="0.25">
      <c r="B41" s="51" t="s">
        <v>128</v>
      </c>
      <c r="D41" t="s">
        <v>116</v>
      </c>
      <c r="F41" t="s">
        <v>90</v>
      </c>
      <c r="G41" t="s">
        <v>95</v>
      </c>
      <c r="J41" t="s">
        <v>99</v>
      </c>
      <c r="K41" s="52"/>
    </row>
    <row r="42" spans="2:11" x14ac:dyDescent="0.25">
      <c r="B42" s="51"/>
      <c r="D42" t="s">
        <v>140</v>
      </c>
      <c r="F42" t="s">
        <v>91</v>
      </c>
      <c r="G42" t="s">
        <v>96</v>
      </c>
      <c r="J42" t="s">
        <v>100</v>
      </c>
      <c r="K42" s="52"/>
    </row>
    <row r="43" spans="2:11" x14ac:dyDescent="0.25">
      <c r="B43" s="51"/>
      <c r="D43" t="s">
        <v>97</v>
      </c>
      <c r="F43" t="s">
        <v>92</v>
      </c>
      <c r="G43" t="s">
        <v>97</v>
      </c>
      <c r="J43" t="s">
        <v>119</v>
      </c>
      <c r="K43" s="52"/>
    </row>
    <row r="44" spans="2:11" x14ac:dyDescent="0.25">
      <c r="B44" s="51"/>
      <c r="D44" t="s">
        <v>141</v>
      </c>
      <c r="F44" t="s">
        <v>93</v>
      </c>
      <c r="G44" t="s">
        <v>98</v>
      </c>
      <c r="J44" t="s">
        <v>120</v>
      </c>
      <c r="K44" s="52"/>
    </row>
    <row r="45" spans="2:11" ht="13.8" thickBot="1" x14ac:dyDescent="0.3">
      <c r="B45" s="53"/>
      <c r="C45" s="54"/>
      <c r="D45" s="54" t="s">
        <v>89</v>
      </c>
      <c r="E45" s="54"/>
      <c r="F45" s="54" t="s">
        <v>118</v>
      </c>
      <c r="G45" s="54" t="s">
        <v>89</v>
      </c>
      <c r="H45" s="54"/>
      <c r="I45" s="54"/>
      <c r="J45" s="54"/>
      <c r="K45" s="55"/>
    </row>
    <row r="46" spans="2:11" x14ac:dyDescent="0.25">
      <c r="B46" s="48" t="s">
        <v>142</v>
      </c>
      <c r="C46" s="49"/>
      <c r="D46" s="49" t="s">
        <v>55</v>
      </c>
      <c r="E46" s="49" t="s">
        <v>59</v>
      </c>
      <c r="F46" s="49" t="s">
        <v>55</v>
      </c>
      <c r="G46" s="49" t="s">
        <v>55</v>
      </c>
      <c r="H46" s="49" t="s">
        <v>59</v>
      </c>
      <c r="I46" s="49" t="s">
        <v>78</v>
      </c>
      <c r="J46" s="49" t="s">
        <v>138</v>
      </c>
      <c r="K46" s="50" t="s">
        <v>115</v>
      </c>
    </row>
    <row r="47" spans="2:11" x14ac:dyDescent="0.25">
      <c r="B47" s="51" t="s">
        <v>143</v>
      </c>
      <c r="D47" t="s">
        <v>56</v>
      </c>
      <c r="E47" t="s">
        <v>129</v>
      </c>
      <c r="F47" t="s">
        <v>56</v>
      </c>
      <c r="G47" t="s">
        <v>66</v>
      </c>
      <c r="H47" t="s">
        <v>56</v>
      </c>
      <c r="J47" t="s">
        <v>139</v>
      </c>
      <c r="K47" s="52" t="s">
        <v>83</v>
      </c>
    </row>
    <row r="48" spans="2:11" x14ac:dyDescent="0.25">
      <c r="B48" s="51" t="s">
        <v>144</v>
      </c>
      <c r="D48" t="s">
        <v>57</v>
      </c>
      <c r="E48" t="s">
        <v>130</v>
      </c>
      <c r="F48" t="s">
        <v>57</v>
      </c>
      <c r="G48" t="s">
        <v>70</v>
      </c>
      <c r="H48" t="s">
        <v>57</v>
      </c>
      <c r="J48" t="s">
        <v>81</v>
      </c>
      <c r="K48" s="52" t="s">
        <v>84</v>
      </c>
    </row>
    <row r="49" spans="2:11" x14ac:dyDescent="0.25">
      <c r="B49" s="51" t="s">
        <v>145</v>
      </c>
      <c r="D49" t="s">
        <v>58</v>
      </c>
      <c r="E49" t="s">
        <v>131</v>
      </c>
      <c r="F49" t="s">
        <v>134</v>
      </c>
      <c r="G49" t="s">
        <v>147</v>
      </c>
      <c r="H49" t="s">
        <v>136</v>
      </c>
      <c r="K49" s="52"/>
    </row>
    <row r="50" spans="2:11" x14ac:dyDescent="0.25">
      <c r="B50" s="51" t="s">
        <v>146</v>
      </c>
      <c r="E50" t="s">
        <v>132</v>
      </c>
      <c r="F50" t="s">
        <v>69</v>
      </c>
      <c r="H50" t="s">
        <v>137</v>
      </c>
      <c r="K50" s="52"/>
    </row>
    <row r="51" spans="2:11" x14ac:dyDescent="0.25">
      <c r="B51" s="51"/>
      <c r="E51" t="s">
        <v>133</v>
      </c>
      <c r="H51" t="s">
        <v>77</v>
      </c>
      <c r="K51" s="52"/>
    </row>
    <row r="52" spans="2:11" x14ac:dyDescent="0.25">
      <c r="B52" s="51"/>
      <c r="E52" t="s">
        <v>65</v>
      </c>
      <c r="K52" s="52"/>
    </row>
    <row r="53" spans="2:11" x14ac:dyDescent="0.25">
      <c r="B53" s="51"/>
      <c r="D53" t="s">
        <v>116</v>
      </c>
      <c r="F53" t="s">
        <v>90</v>
      </c>
      <c r="G53" t="s">
        <v>95</v>
      </c>
      <c r="J53" t="s">
        <v>99</v>
      </c>
      <c r="K53" s="52"/>
    </row>
    <row r="54" spans="2:11" x14ac:dyDescent="0.25">
      <c r="B54" s="51"/>
      <c r="D54" t="s">
        <v>140</v>
      </c>
      <c r="F54" t="s">
        <v>91</v>
      </c>
      <c r="G54" t="s">
        <v>96</v>
      </c>
      <c r="J54" t="s">
        <v>100</v>
      </c>
      <c r="K54" s="52"/>
    </row>
    <row r="55" spans="2:11" x14ac:dyDescent="0.25">
      <c r="B55" s="51"/>
      <c r="D55" t="s">
        <v>97</v>
      </c>
      <c r="F55" t="s">
        <v>92</v>
      </c>
      <c r="G55" t="s">
        <v>97</v>
      </c>
      <c r="J55" t="s">
        <v>119</v>
      </c>
      <c r="K55" s="52"/>
    </row>
    <row r="56" spans="2:11" x14ac:dyDescent="0.25">
      <c r="B56" s="51"/>
      <c r="D56" t="s">
        <v>141</v>
      </c>
      <c r="F56" t="s">
        <v>93</v>
      </c>
      <c r="G56" t="s">
        <v>98</v>
      </c>
      <c r="J56" t="s">
        <v>120</v>
      </c>
      <c r="K56" s="52"/>
    </row>
    <row r="57" spans="2:11" ht="13.8" thickBot="1" x14ac:dyDescent="0.3">
      <c r="B57" s="53"/>
      <c r="C57" s="54"/>
      <c r="D57" s="54" t="s">
        <v>89</v>
      </c>
      <c r="E57" s="54"/>
      <c r="F57" s="54" t="s">
        <v>118</v>
      </c>
      <c r="G57" s="54" t="s">
        <v>89</v>
      </c>
      <c r="H57" s="54"/>
      <c r="I57" s="54"/>
      <c r="J57" s="54"/>
      <c r="K57" s="55"/>
    </row>
    <row r="58" spans="2:11" x14ac:dyDescent="0.25">
      <c r="B58" s="48" t="s">
        <v>148</v>
      </c>
      <c r="C58" s="49"/>
      <c r="D58" s="49" t="s">
        <v>55</v>
      </c>
      <c r="E58" s="49" t="s">
        <v>59</v>
      </c>
      <c r="F58" s="49" t="s">
        <v>55</v>
      </c>
      <c r="G58" s="49" t="s">
        <v>55</v>
      </c>
      <c r="H58" s="49" t="s">
        <v>59</v>
      </c>
      <c r="I58" s="49" t="s">
        <v>78</v>
      </c>
      <c r="J58" s="49" t="s">
        <v>138</v>
      </c>
      <c r="K58" s="50" t="s">
        <v>115</v>
      </c>
    </row>
    <row r="59" spans="2:11" x14ac:dyDescent="0.25">
      <c r="B59" s="51" t="s">
        <v>149</v>
      </c>
      <c r="D59" t="s">
        <v>56</v>
      </c>
      <c r="E59" t="s">
        <v>129</v>
      </c>
      <c r="F59" t="s">
        <v>56</v>
      </c>
      <c r="G59" t="s">
        <v>66</v>
      </c>
      <c r="H59" t="s">
        <v>56</v>
      </c>
      <c r="J59" t="s">
        <v>139</v>
      </c>
      <c r="K59" s="52" t="s">
        <v>83</v>
      </c>
    </row>
    <row r="60" spans="2:11" x14ac:dyDescent="0.25">
      <c r="B60" s="51" t="s">
        <v>150</v>
      </c>
      <c r="D60" t="s">
        <v>57</v>
      </c>
      <c r="E60" t="s">
        <v>130</v>
      </c>
      <c r="F60" t="s">
        <v>57</v>
      </c>
      <c r="G60" t="s">
        <v>70</v>
      </c>
      <c r="H60" t="s">
        <v>57</v>
      </c>
      <c r="J60" t="s">
        <v>81</v>
      </c>
      <c r="K60" s="52" t="s">
        <v>84</v>
      </c>
    </row>
    <row r="61" spans="2:11" x14ac:dyDescent="0.25">
      <c r="B61" s="51" t="s">
        <v>151</v>
      </c>
      <c r="D61" t="s">
        <v>58</v>
      </c>
      <c r="E61" t="s">
        <v>131</v>
      </c>
      <c r="F61" t="s">
        <v>134</v>
      </c>
      <c r="G61" t="s">
        <v>147</v>
      </c>
      <c r="H61" t="s">
        <v>136</v>
      </c>
      <c r="K61" s="52"/>
    </row>
    <row r="62" spans="2:11" x14ac:dyDescent="0.25">
      <c r="B62" s="51"/>
      <c r="E62" t="s">
        <v>132</v>
      </c>
      <c r="F62" t="s">
        <v>69</v>
      </c>
      <c r="H62" t="s">
        <v>137</v>
      </c>
      <c r="K62" s="52"/>
    </row>
    <row r="63" spans="2:11" x14ac:dyDescent="0.25">
      <c r="B63" s="51"/>
      <c r="E63" t="s">
        <v>133</v>
      </c>
      <c r="H63" t="s">
        <v>77</v>
      </c>
      <c r="K63" s="52"/>
    </row>
    <row r="64" spans="2:11" x14ac:dyDescent="0.25">
      <c r="B64" s="51"/>
      <c r="E64" t="s">
        <v>65</v>
      </c>
      <c r="K64" s="52"/>
    </row>
    <row r="65" spans="2:11" x14ac:dyDescent="0.25">
      <c r="B65" s="51"/>
      <c r="D65" t="s">
        <v>116</v>
      </c>
      <c r="F65" t="s">
        <v>90</v>
      </c>
      <c r="G65" t="s">
        <v>95</v>
      </c>
      <c r="J65" t="s">
        <v>99</v>
      </c>
      <c r="K65" s="52"/>
    </row>
    <row r="66" spans="2:11" x14ac:dyDescent="0.25">
      <c r="B66" s="51"/>
      <c r="D66" t="s">
        <v>140</v>
      </c>
      <c r="F66" t="s">
        <v>91</v>
      </c>
      <c r="G66" t="s">
        <v>96</v>
      </c>
      <c r="J66" t="s">
        <v>100</v>
      </c>
      <c r="K66" s="52"/>
    </row>
    <row r="67" spans="2:11" x14ac:dyDescent="0.25">
      <c r="B67" s="51"/>
      <c r="D67" t="s">
        <v>97</v>
      </c>
      <c r="F67" t="s">
        <v>92</v>
      </c>
      <c r="G67" t="s">
        <v>97</v>
      </c>
      <c r="J67" t="s">
        <v>119</v>
      </c>
      <c r="K67" s="52"/>
    </row>
    <row r="68" spans="2:11" x14ac:dyDescent="0.25">
      <c r="B68" s="51"/>
      <c r="D68" t="s">
        <v>141</v>
      </c>
      <c r="F68" t="s">
        <v>93</v>
      </c>
      <c r="G68" t="s">
        <v>98</v>
      </c>
      <c r="J68" t="s">
        <v>120</v>
      </c>
      <c r="K68" s="52"/>
    </row>
    <row r="69" spans="2:11" ht="13.8" thickBot="1" x14ac:dyDescent="0.3">
      <c r="B69" s="53"/>
      <c r="C69" s="54"/>
      <c r="D69" s="54" t="s">
        <v>89</v>
      </c>
      <c r="E69" s="54"/>
      <c r="F69" s="54" t="s">
        <v>118</v>
      </c>
      <c r="G69" s="54" t="s">
        <v>89</v>
      </c>
      <c r="H69" s="54"/>
      <c r="I69" s="54"/>
      <c r="J69" s="54"/>
      <c r="K69" s="55"/>
    </row>
    <row r="70" spans="2:11" x14ac:dyDescent="0.25">
      <c r="B70" s="48" t="s">
        <v>152</v>
      </c>
      <c r="C70" s="49"/>
      <c r="D70" s="49" t="s">
        <v>55</v>
      </c>
      <c r="E70" s="49" t="s">
        <v>59</v>
      </c>
      <c r="F70" s="49" t="s">
        <v>55</v>
      </c>
      <c r="G70" s="49" t="s">
        <v>55</v>
      </c>
      <c r="H70" s="49" t="s">
        <v>177</v>
      </c>
      <c r="I70" s="49" t="s">
        <v>78</v>
      </c>
      <c r="J70" s="49" t="s">
        <v>183</v>
      </c>
      <c r="K70" s="50" t="s">
        <v>115</v>
      </c>
    </row>
    <row r="71" spans="2:11" x14ac:dyDescent="0.25">
      <c r="B71" s="51" t="s">
        <v>153</v>
      </c>
      <c r="D71" t="s">
        <v>164</v>
      </c>
      <c r="E71" t="s">
        <v>167</v>
      </c>
      <c r="F71" t="s">
        <v>56</v>
      </c>
      <c r="G71" t="s">
        <v>173</v>
      </c>
      <c r="H71" t="s">
        <v>107</v>
      </c>
      <c r="K71" s="52" t="s">
        <v>83</v>
      </c>
    </row>
    <row r="72" spans="2:11" x14ac:dyDescent="0.25">
      <c r="B72" s="51" t="s">
        <v>154</v>
      </c>
      <c r="D72" t="s">
        <v>165</v>
      </c>
      <c r="E72" t="s">
        <v>168</v>
      </c>
      <c r="F72" t="s">
        <v>57</v>
      </c>
      <c r="G72" t="s">
        <v>174</v>
      </c>
      <c r="H72" t="s">
        <v>178</v>
      </c>
      <c r="K72" s="52" t="s">
        <v>84</v>
      </c>
    </row>
    <row r="73" spans="2:11" x14ac:dyDescent="0.25">
      <c r="B73" s="51" t="s">
        <v>155</v>
      </c>
      <c r="D73" t="s">
        <v>166</v>
      </c>
      <c r="E73" t="s">
        <v>169</v>
      </c>
      <c r="F73" t="s">
        <v>134</v>
      </c>
      <c r="G73" t="s">
        <v>175</v>
      </c>
      <c r="H73" t="s">
        <v>179</v>
      </c>
      <c r="K73" s="52"/>
    </row>
    <row r="74" spans="2:11" x14ac:dyDescent="0.25">
      <c r="B74" s="51" t="s">
        <v>156</v>
      </c>
      <c r="D74" t="s">
        <v>114</v>
      </c>
      <c r="E74" t="s">
        <v>170</v>
      </c>
      <c r="F74" t="s">
        <v>69</v>
      </c>
      <c r="G74" t="s">
        <v>75</v>
      </c>
      <c r="H74" t="s">
        <v>180</v>
      </c>
      <c r="K74" s="52"/>
    </row>
    <row r="75" spans="2:11" x14ac:dyDescent="0.25">
      <c r="B75" s="51"/>
      <c r="E75" t="s">
        <v>171</v>
      </c>
      <c r="G75" t="s">
        <v>176</v>
      </c>
      <c r="H75" t="s">
        <v>181</v>
      </c>
      <c r="K75" s="52"/>
    </row>
    <row r="76" spans="2:11" x14ac:dyDescent="0.25">
      <c r="B76" s="51" t="s">
        <v>157</v>
      </c>
      <c r="E76" t="s">
        <v>172</v>
      </c>
      <c r="H76" t="s">
        <v>182</v>
      </c>
      <c r="K76" s="52"/>
    </row>
    <row r="77" spans="2:11" x14ac:dyDescent="0.25">
      <c r="B77" s="51" t="s">
        <v>158</v>
      </c>
      <c r="K77" s="52"/>
    </row>
    <row r="78" spans="2:11" x14ac:dyDescent="0.25">
      <c r="B78" s="51" t="s">
        <v>159</v>
      </c>
      <c r="K78" s="52"/>
    </row>
    <row r="79" spans="2:11" x14ac:dyDescent="0.25">
      <c r="B79" s="51" t="s">
        <v>160</v>
      </c>
      <c r="K79" s="52"/>
    </row>
    <row r="80" spans="2:11" x14ac:dyDescent="0.25">
      <c r="B80" s="51" t="s">
        <v>161</v>
      </c>
      <c r="K80" s="52"/>
    </row>
    <row r="81" spans="2:11" x14ac:dyDescent="0.25">
      <c r="B81" s="51" t="s">
        <v>162</v>
      </c>
      <c r="K81" s="52"/>
    </row>
    <row r="82" spans="2:11" x14ac:dyDescent="0.25">
      <c r="B82" s="51" t="s">
        <v>163</v>
      </c>
      <c r="D82" t="s">
        <v>116</v>
      </c>
      <c r="F82" t="s">
        <v>90</v>
      </c>
      <c r="G82" t="s">
        <v>116</v>
      </c>
      <c r="K82" s="52"/>
    </row>
    <row r="83" spans="2:11" x14ac:dyDescent="0.25">
      <c r="B83" s="51"/>
      <c r="D83" t="s">
        <v>140</v>
      </c>
      <c r="F83" t="s">
        <v>91</v>
      </c>
      <c r="G83" t="s">
        <v>96</v>
      </c>
      <c r="K83" s="52"/>
    </row>
    <row r="84" spans="2:11" x14ac:dyDescent="0.25">
      <c r="B84" s="51"/>
      <c r="D84" t="s">
        <v>97</v>
      </c>
      <c r="F84" t="s">
        <v>92</v>
      </c>
      <c r="G84" t="s">
        <v>97</v>
      </c>
      <c r="K84" s="52"/>
    </row>
    <row r="85" spans="2:11" x14ac:dyDescent="0.25">
      <c r="B85" s="51"/>
      <c r="D85" t="s">
        <v>184</v>
      </c>
      <c r="F85" t="s">
        <v>93</v>
      </c>
      <c r="G85" t="s">
        <v>98</v>
      </c>
      <c r="K85" s="52"/>
    </row>
    <row r="86" spans="2:11" ht="13.8" thickBot="1" x14ac:dyDescent="0.3">
      <c r="B86" s="53"/>
      <c r="C86" s="54"/>
      <c r="D86" s="54" t="s">
        <v>89</v>
      </c>
      <c r="E86" s="54"/>
      <c r="F86" s="54" t="s">
        <v>118</v>
      </c>
      <c r="G86" s="54" t="s">
        <v>89</v>
      </c>
      <c r="H86" s="54"/>
      <c r="I86" s="54"/>
      <c r="J86" s="54"/>
      <c r="K86" s="55"/>
    </row>
    <row r="87" spans="2:11" x14ac:dyDescent="0.25">
      <c r="B87" s="56" t="s">
        <v>185</v>
      </c>
      <c r="C87" s="57"/>
      <c r="D87" s="57" t="s">
        <v>55</v>
      </c>
      <c r="E87" s="57" t="s">
        <v>59</v>
      </c>
      <c r="F87" s="57" t="s">
        <v>55</v>
      </c>
      <c r="G87" s="57" t="s">
        <v>55</v>
      </c>
      <c r="H87" s="57" t="s">
        <v>59</v>
      </c>
      <c r="I87" s="57" t="s">
        <v>78</v>
      </c>
      <c r="J87" s="57" t="s">
        <v>183</v>
      </c>
      <c r="K87" s="58" t="s">
        <v>115</v>
      </c>
    </row>
    <row r="88" spans="2:11" x14ac:dyDescent="0.25">
      <c r="B88" s="59" t="s">
        <v>186</v>
      </c>
      <c r="C88" s="60"/>
      <c r="D88" s="60" t="s">
        <v>187</v>
      </c>
      <c r="E88" s="60" t="s">
        <v>188</v>
      </c>
      <c r="F88" s="60" t="s">
        <v>189</v>
      </c>
      <c r="G88" s="60" t="s">
        <v>190</v>
      </c>
      <c r="H88" s="60" t="s">
        <v>190</v>
      </c>
      <c r="I88" s="60"/>
      <c r="J88" s="60"/>
      <c r="K88" s="61" t="s">
        <v>83</v>
      </c>
    </row>
    <row r="89" spans="2:11" ht="13.8" thickBot="1" x14ac:dyDescent="0.3">
      <c r="B89" s="53"/>
      <c r="C89" s="54"/>
      <c r="D89" s="54"/>
      <c r="E89" s="54"/>
      <c r="F89" s="54"/>
      <c r="G89" s="54"/>
      <c r="H89" s="54"/>
      <c r="I89" s="54"/>
      <c r="J89" s="54"/>
      <c r="K89" s="55" t="s">
        <v>84</v>
      </c>
    </row>
    <row r="90" spans="2:11" x14ac:dyDescent="0.25">
      <c r="B90" s="48" t="s">
        <v>191</v>
      </c>
      <c r="C90" s="49"/>
      <c r="D90" s="49" t="s">
        <v>55</v>
      </c>
      <c r="E90" s="49" t="s">
        <v>59</v>
      </c>
      <c r="F90" s="49" t="s">
        <v>78</v>
      </c>
      <c r="G90" s="49" t="s">
        <v>55</v>
      </c>
      <c r="H90" s="49" t="s">
        <v>59</v>
      </c>
      <c r="I90" s="49" t="s">
        <v>197</v>
      </c>
      <c r="J90" s="49" t="s">
        <v>138</v>
      </c>
      <c r="K90" s="50" t="s">
        <v>115</v>
      </c>
    </row>
    <row r="91" spans="2:11" x14ac:dyDescent="0.25">
      <c r="B91" s="51" t="s">
        <v>192</v>
      </c>
      <c r="D91" t="s">
        <v>164</v>
      </c>
      <c r="E91" t="s">
        <v>107</v>
      </c>
      <c r="G91" t="s">
        <v>107</v>
      </c>
      <c r="H91" t="s">
        <v>107</v>
      </c>
      <c r="I91" t="s">
        <v>198</v>
      </c>
      <c r="J91" t="s">
        <v>139</v>
      </c>
      <c r="K91" s="52" t="s">
        <v>83</v>
      </c>
    </row>
    <row r="92" spans="2:11" x14ac:dyDescent="0.25">
      <c r="B92" s="51" t="s">
        <v>193</v>
      </c>
      <c r="D92" t="s">
        <v>194</v>
      </c>
      <c r="E92" t="s">
        <v>196</v>
      </c>
      <c r="G92" t="s">
        <v>196</v>
      </c>
      <c r="H92" t="s">
        <v>196</v>
      </c>
      <c r="I92" t="s">
        <v>199</v>
      </c>
      <c r="J92" t="s">
        <v>81</v>
      </c>
      <c r="K92" s="52" t="s">
        <v>84</v>
      </c>
    </row>
    <row r="93" spans="2:11" x14ac:dyDescent="0.25">
      <c r="B93" s="51"/>
      <c r="D93" t="s">
        <v>195</v>
      </c>
      <c r="E93" t="s">
        <v>195</v>
      </c>
      <c r="G93" t="s">
        <v>195</v>
      </c>
      <c r="H93" t="s">
        <v>195</v>
      </c>
      <c r="I93" t="s">
        <v>200</v>
      </c>
      <c r="K93" s="52"/>
    </row>
    <row r="94" spans="2:11" x14ac:dyDescent="0.25">
      <c r="B94" s="51"/>
      <c r="K94" s="52"/>
    </row>
    <row r="95" spans="2:11" x14ac:dyDescent="0.25">
      <c r="B95" s="51"/>
      <c r="K95" s="52"/>
    </row>
    <row r="96" spans="2:11" x14ac:dyDescent="0.25">
      <c r="B96" s="51"/>
      <c r="I96" t="s">
        <v>201</v>
      </c>
      <c r="K96" s="52"/>
    </row>
    <row r="97" spans="2:11" x14ac:dyDescent="0.25">
      <c r="B97" s="51"/>
      <c r="K97" s="52"/>
    </row>
    <row r="98" spans="2:11" x14ac:dyDescent="0.25">
      <c r="B98" s="51"/>
      <c r="K98" s="52"/>
    </row>
    <row r="99" spans="2:11" x14ac:dyDescent="0.25">
      <c r="B99" s="51"/>
      <c r="I99" t="s">
        <v>202</v>
      </c>
      <c r="K99" s="52"/>
    </row>
    <row r="100" spans="2:11" x14ac:dyDescent="0.25">
      <c r="B100" s="51"/>
      <c r="I100" t="s">
        <v>203</v>
      </c>
      <c r="K100" s="52"/>
    </row>
    <row r="101" spans="2:11" x14ac:dyDescent="0.25">
      <c r="B101" s="51"/>
      <c r="I101" t="s">
        <v>204</v>
      </c>
      <c r="K101" s="52"/>
    </row>
    <row r="102" spans="2:11" x14ac:dyDescent="0.25">
      <c r="B102" s="51"/>
      <c r="D102" t="s">
        <v>206</v>
      </c>
      <c r="G102" t="s">
        <v>206</v>
      </c>
      <c r="I102" t="s">
        <v>205</v>
      </c>
      <c r="J102" t="s">
        <v>99</v>
      </c>
      <c r="K102" s="52"/>
    </row>
    <row r="103" spans="2:11" x14ac:dyDescent="0.25">
      <c r="B103" s="51"/>
      <c r="D103" t="s">
        <v>207</v>
      </c>
      <c r="G103" t="s">
        <v>207</v>
      </c>
      <c r="J103" t="s">
        <v>100</v>
      </c>
      <c r="K103" s="52"/>
    </row>
    <row r="104" spans="2:11" x14ac:dyDescent="0.25">
      <c r="B104" s="51"/>
      <c r="D104" t="s">
        <v>208</v>
      </c>
      <c r="G104" t="s">
        <v>208</v>
      </c>
      <c r="J104" t="s">
        <v>119</v>
      </c>
      <c r="K104" s="52"/>
    </row>
    <row r="105" spans="2:11" ht="13.8" thickBot="1" x14ac:dyDescent="0.3">
      <c r="B105" s="53"/>
      <c r="C105" s="54"/>
      <c r="D105" s="54"/>
      <c r="E105" s="54"/>
      <c r="F105" s="54"/>
      <c r="G105" s="54"/>
      <c r="H105" s="54"/>
      <c r="I105" s="54"/>
      <c r="J105" s="54" t="s">
        <v>120</v>
      </c>
      <c r="K105" s="55"/>
    </row>
    <row r="106" spans="2:11" x14ac:dyDescent="0.25">
      <c r="B106" s="48" t="s">
        <v>209</v>
      </c>
      <c r="C106" s="49"/>
      <c r="D106" s="49" t="s">
        <v>59</v>
      </c>
      <c r="E106" s="49" t="s">
        <v>55</v>
      </c>
      <c r="F106" s="49" t="s">
        <v>78</v>
      </c>
      <c r="G106" s="49" t="s">
        <v>59</v>
      </c>
      <c r="H106" s="49"/>
      <c r="I106" s="49" t="s">
        <v>216</v>
      </c>
      <c r="J106" s="49" t="s">
        <v>217</v>
      </c>
      <c r="K106" s="50" t="s">
        <v>115</v>
      </c>
    </row>
    <row r="107" spans="2:11" x14ac:dyDescent="0.25">
      <c r="B107" s="51" t="s">
        <v>210</v>
      </c>
      <c r="D107" t="s">
        <v>215</v>
      </c>
      <c r="E107" t="s">
        <v>215</v>
      </c>
      <c r="G107" t="s">
        <v>215</v>
      </c>
      <c r="K107" s="52" t="s">
        <v>83</v>
      </c>
    </row>
    <row r="108" spans="2:11" x14ac:dyDescent="0.25">
      <c r="B108" s="51" t="s">
        <v>211</v>
      </c>
      <c r="K108" s="52" t="s">
        <v>84</v>
      </c>
    </row>
    <row r="109" spans="2:11" x14ac:dyDescent="0.25">
      <c r="B109" s="51" t="s">
        <v>212</v>
      </c>
      <c r="K109" s="52"/>
    </row>
    <row r="110" spans="2:11" x14ac:dyDescent="0.25">
      <c r="B110" s="51" t="s">
        <v>213</v>
      </c>
      <c r="K110" s="52"/>
    </row>
    <row r="111" spans="2:11" ht="13.8" thickBot="1" x14ac:dyDescent="0.3">
      <c r="B111" s="53" t="s">
        <v>214</v>
      </c>
      <c r="C111" s="54"/>
      <c r="D111" s="54"/>
      <c r="E111" s="54"/>
      <c r="F111" s="54"/>
      <c r="G111" s="54"/>
      <c r="H111" s="54"/>
      <c r="I111" s="54"/>
      <c r="J111" s="54"/>
      <c r="K111" s="55"/>
    </row>
    <row r="112" spans="2:11" x14ac:dyDescent="0.25">
      <c r="B112" s="48" t="s">
        <v>218</v>
      </c>
      <c r="C112" s="49" t="s">
        <v>224</v>
      </c>
      <c r="D112" s="49" t="s">
        <v>230</v>
      </c>
      <c r="E112" s="49"/>
      <c r="F112" s="49" t="s">
        <v>78</v>
      </c>
      <c r="G112" s="49" t="s">
        <v>230</v>
      </c>
      <c r="H112" s="49"/>
      <c r="I112" s="49" t="s">
        <v>230</v>
      </c>
      <c r="J112" s="49" t="s">
        <v>183</v>
      </c>
      <c r="K112" s="50" t="s">
        <v>115</v>
      </c>
    </row>
    <row r="113" spans="2:11" x14ac:dyDescent="0.25">
      <c r="B113" s="51" t="s">
        <v>219</v>
      </c>
      <c r="C113" t="s">
        <v>225</v>
      </c>
      <c r="K113" s="52" t="s">
        <v>83</v>
      </c>
    </row>
    <row r="114" spans="2:11" x14ac:dyDescent="0.25">
      <c r="B114" s="51" t="s">
        <v>220</v>
      </c>
      <c r="C114" t="s">
        <v>226</v>
      </c>
      <c r="K114" s="52" t="s">
        <v>84</v>
      </c>
    </row>
    <row r="115" spans="2:11" x14ac:dyDescent="0.25">
      <c r="B115" s="51" t="s">
        <v>221</v>
      </c>
      <c r="C115" t="s">
        <v>227</v>
      </c>
      <c r="K115" s="52"/>
    </row>
    <row r="116" spans="2:11" x14ac:dyDescent="0.25">
      <c r="B116" s="51" t="s">
        <v>222</v>
      </c>
      <c r="C116" t="s">
        <v>228</v>
      </c>
      <c r="K116" s="52"/>
    </row>
    <row r="117" spans="2:11" x14ac:dyDescent="0.25">
      <c r="B117" s="51" t="s">
        <v>223</v>
      </c>
      <c r="C117" t="s">
        <v>229</v>
      </c>
      <c r="D117" t="s">
        <v>231</v>
      </c>
      <c r="F117" t="s">
        <v>78</v>
      </c>
      <c r="G117" t="s">
        <v>232</v>
      </c>
      <c r="I117" t="s">
        <v>233</v>
      </c>
      <c r="K117" s="52"/>
    </row>
    <row r="118" spans="2:11" x14ac:dyDescent="0.25">
      <c r="B118" s="51"/>
      <c r="C118" t="s">
        <v>234</v>
      </c>
      <c r="D118" t="s">
        <v>230</v>
      </c>
      <c r="F118" t="s">
        <v>78</v>
      </c>
      <c r="G118" t="s">
        <v>230</v>
      </c>
      <c r="I118" t="s">
        <v>78</v>
      </c>
      <c r="J118" t="s">
        <v>230</v>
      </c>
      <c r="K118" s="52" t="s">
        <v>78</v>
      </c>
    </row>
    <row r="119" spans="2:11" x14ac:dyDescent="0.25">
      <c r="B119" s="51"/>
      <c r="C119" t="s">
        <v>235</v>
      </c>
      <c r="K119" s="52"/>
    </row>
    <row r="120" spans="2:11" x14ac:dyDescent="0.25">
      <c r="B120" s="51"/>
      <c r="C120" t="s">
        <v>236</v>
      </c>
      <c r="K120" s="52"/>
    </row>
    <row r="121" spans="2:11" x14ac:dyDescent="0.25">
      <c r="B121" s="51"/>
      <c r="C121" t="s">
        <v>237</v>
      </c>
      <c r="K121" s="52"/>
    </row>
    <row r="122" spans="2:11" x14ac:dyDescent="0.25">
      <c r="B122" s="51"/>
      <c r="C122" t="s">
        <v>238</v>
      </c>
      <c r="D122" t="s">
        <v>55</v>
      </c>
      <c r="E122" t="s">
        <v>59</v>
      </c>
      <c r="F122" t="s">
        <v>78</v>
      </c>
      <c r="G122" t="s">
        <v>55</v>
      </c>
      <c r="H122" t="s">
        <v>59</v>
      </c>
      <c r="I122" t="s">
        <v>78</v>
      </c>
      <c r="J122" t="s">
        <v>78</v>
      </c>
      <c r="K122" s="52" t="s">
        <v>78</v>
      </c>
    </row>
    <row r="123" spans="2:11" x14ac:dyDescent="0.25">
      <c r="B123" s="51"/>
      <c r="C123" t="s">
        <v>2</v>
      </c>
      <c r="D123" t="s">
        <v>239</v>
      </c>
      <c r="E123" t="s">
        <v>239</v>
      </c>
      <c r="G123" t="s">
        <v>190</v>
      </c>
      <c r="H123" t="s">
        <v>190</v>
      </c>
      <c r="K123" s="52"/>
    </row>
    <row r="124" spans="2:11" x14ac:dyDescent="0.25">
      <c r="B124" s="51"/>
      <c r="D124" t="s">
        <v>240</v>
      </c>
      <c r="E124" t="s">
        <v>240</v>
      </c>
      <c r="K124" s="52"/>
    </row>
    <row r="125" spans="2:11" x14ac:dyDescent="0.25">
      <c r="B125" s="51"/>
      <c r="D125" t="s">
        <v>241</v>
      </c>
      <c r="E125" t="s">
        <v>241</v>
      </c>
      <c r="K125" s="52"/>
    </row>
    <row r="126" spans="2:11" x14ac:dyDescent="0.25">
      <c r="B126" s="51"/>
      <c r="D126" t="s">
        <v>242</v>
      </c>
      <c r="K126" s="52"/>
    </row>
    <row r="127" spans="2:11" ht="13.8" thickBot="1" x14ac:dyDescent="0.3">
      <c r="B127" s="53"/>
      <c r="C127" s="54"/>
      <c r="D127" s="54" t="s">
        <v>243</v>
      </c>
      <c r="E127" s="54"/>
      <c r="F127" s="54"/>
      <c r="G127" s="54"/>
      <c r="H127" s="54"/>
      <c r="I127" s="54"/>
      <c r="J127" s="54"/>
      <c r="K127" s="55"/>
    </row>
    <row r="128" spans="2:11" x14ac:dyDescent="0.25">
      <c r="B128" s="48" t="s">
        <v>244</v>
      </c>
      <c r="C128" s="49" t="s">
        <v>249</v>
      </c>
      <c r="D128" s="49" t="s">
        <v>250</v>
      </c>
      <c r="E128" s="49"/>
      <c r="F128" s="49" t="s">
        <v>78</v>
      </c>
      <c r="G128" s="49" t="s">
        <v>250</v>
      </c>
      <c r="H128" s="49"/>
      <c r="I128" s="49" t="s">
        <v>251</v>
      </c>
      <c r="J128" s="49" t="s">
        <v>250</v>
      </c>
      <c r="K128" s="50" t="s">
        <v>78</v>
      </c>
    </row>
    <row r="129" spans="2:11" x14ac:dyDescent="0.25">
      <c r="B129" s="51" t="s">
        <v>245</v>
      </c>
      <c r="J129" t="s">
        <v>252</v>
      </c>
      <c r="K129" s="52"/>
    </row>
    <row r="130" spans="2:11" x14ac:dyDescent="0.25">
      <c r="B130" s="51" t="s">
        <v>246</v>
      </c>
      <c r="C130" t="s">
        <v>253</v>
      </c>
      <c r="D130" t="s">
        <v>216</v>
      </c>
      <c r="F130" t="s">
        <v>78</v>
      </c>
      <c r="G130" t="s">
        <v>256</v>
      </c>
      <c r="I130" t="s">
        <v>216</v>
      </c>
      <c r="J130" t="s">
        <v>257</v>
      </c>
      <c r="K130" s="52" t="s">
        <v>82</v>
      </c>
    </row>
    <row r="131" spans="2:11" x14ac:dyDescent="0.25">
      <c r="B131" s="51" t="s">
        <v>247</v>
      </c>
      <c r="C131" t="s">
        <v>254</v>
      </c>
      <c r="K131" s="52" t="s">
        <v>83</v>
      </c>
    </row>
    <row r="132" spans="2:11" x14ac:dyDescent="0.25">
      <c r="B132" s="51" t="s">
        <v>248</v>
      </c>
      <c r="C132" t="s">
        <v>255</v>
      </c>
      <c r="K132" s="52" t="s">
        <v>84</v>
      </c>
    </row>
    <row r="133" spans="2:11" x14ac:dyDescent="0.25">
      <c r="B133" s="51"/>
      <c r="C133" t="s">
        <v>238</v>
      </c>
      <c r="D133" t="s">
        <v>55</v>
      </c>
      <c r="E133" t="s">
        <v>59</v>
      </c>
      <c r="F133" t="s">
        <v>78</v>
      </c>
      <c r="G133" t="s">
        <v>55</v>
      </c>
      <c r="H133" t="s">
        <v>59</v>
      </c>
      <c r="I133" t="s">
        <v>78</v>
      </c>
      <c r="J133" t="s">
        <v>183</v>
      </c>
      <c r="K133" s="52" t="s">
        <v>78</v>
      </c>
    </row>
    <row r="134" spans="2:11" x14ac:dyDescent="0.25">
      <c r="B134" s="51"/>
      <c r="C134" t="s">
        <v>2</v>
      </c>
      <c r="D134" t="s">
        <v>239</v>
      </c>
      <c r="E134" t="s">
        <v>239</v>
      </c>
      <c r="G134" t="s">
        <v>190</v>
      </c>
      <c r="H134" t="s">
        <v>190</v>
      </c>
      <c r="K134" s="52"/>
    </row>
    <row r="135" spans="2:11" x14ac:dyDescent="0.25">
      <c r="B135" s="51"/>
      <c r="D135" t="s">
        <v>240</v>
      </c>
      <c r="E135" t="s">
        <v>240</v>
      </c>
      <c r="K135" s="52"/>
    </row>
    <row r="136" spans="2:11" x14ac:dyDescent="0.25">
      <c r="B136" s="51"/>
      <c r="D136" t="s">
        <v>241</v>
      </c>
      <c r="E136" t="s">
        <v>241</v>
      </c>
      <c r="K136" s="52"/>
    </row>
    <row r="137" spans="2:11" x14ac:dyDescent="0.25">
      <c r="B137" s="51"/>
      <c r="D137" t="s">
        <v>258</v>
      </c>
      <c r="K137" s="52"/>
    </row>
    <row r="138" spans="2:11" ht="13.8" thickBot="1" x14ac:dyDescent="0.3">
      <c r="B138" s="53"/>
      <c r="C138" s="54"/>
      <c r="D138" s="54" t="s">
        <v>243</v>
      </c>
      <c r="E138" s="54"/>
      <c r="F138" s="54"/>
      <c r="G138" s="54"/>
      <c r="H138" s="54"/>
      <c r="I138" s="54"/>
      <c r="J138" s="54"/>
      <c r="K138" s="55"/>
    </row>
    <row r="139" spans="2:11" x14ac:dyDescent="0.25">
      <c r="B139" s="48" t="s">
        <v>259</v>
      </c>
      <c r="C139" s="49"/>
      <c r="D139" s="49" t="s">
        <v>55</v>
      </c>
      <c r="E139" s="49" t="s">
        <v>59</v>
      </c>
      <c r="F139" s="49" t="s">
        <v>78</v>
      </c>
      <c r="G139" s="49" t="s">
        <v>55</v>
      </c>
      <c r="H139" s="49" t="s">
        <v>59</v>
      </c>
      <c r="I139" s="49" t="s">
        <v>78</v>
      </c>
      <c r="J139" s="49" t="s">
        <v>183</v>
      </c>
      <c r="K139" s="50" t="s">
        <v>115</v>
      </c>
    </row>
    <row r="140" spans="2:11" x14ac:dyDescent="0.25">
      <c r="B140" s="51" t="s">
        <v>260</v>
      </c>
      <c r="D140" t="s">
        <v>239</v>
      </c>
      <c r="E140" t="s">
        <v>239</v>
      </c>
      <c r="G140" t="s">
        <v>190</v>
      </c>
      <c r="H140" t="s">
        <v>190</v>
      </c>
      <c r="K140" s="52" t="s">
        <v>83</v>
      </c>
    </row>
    <row r="141" spans="2:11" x14ac:dyDescent="0.25">
      <c r="B141" s="51" t="s">
        <v>261</v>
      </c>
      <c r="D141" t="s">
        <v>240</v>
      </c>
      <c r="E141" t="s">
        <v>240</v>
      </c>
      <c r="K141" s="52" t="s">
        <v>84</v>
      </c>
    </row>
    <row r="142" spans="2:11" x14ac:dyDescent="0.25">
      <c r="B142" s="51"/>
      <c r="D142" t="s">
        <v>241</v>
      </c>
      <c r="E142" t="s">
        <v>241</v>
      </c>
      <c r="K142" s="52"/>
    </row>
    <row r="143" spans="2:11" x14ac:dyDescent="0.25">
      <c r="B143" s="51"/>
      <c r="D143" t="s">
        <v>258</v>
      </c>
      <c r="K143" s="52"/>
    </row>
    <row r="144" spans="2:11" ht="13.8" thickBot="1" x14ac:dyDescent="0.3">
      <c r="B144" s="53"/>
      <c r="C144" s="54"/>
      <c r="D144" s="54" t="s">
        <v>243</v>
      </c>
      <c r="E144" s="54"/>
      <c r="F144" s="54"/>
      <c r="G144" s="54"/>
      <c r="H144" s="54"/>
      <c r="I144" s="54"/>
      <c r="J144" s="54"/>
      <c r="K144" s="55"/>
    </row>
    <row r="145" spans="2:11" x14ac:dyDescent="0.25">
      <c r="B145" s="48" t="s">
        <v>262</v>
      </c>
      <c r="C145" s="49"/>
      <c r="D145" s="49" t="s">
        <v>55</v>
      </c>
      <c r="E145" s="49" t="s">
        <v>59</v>
      </c>
      <c r="F145" s="49" t="s">
        <v>55</v>
      </c>
      <c r="G145" s="49" t="s">
        <v>55</v>
      </c>
      <c r="H145" s="49" t="s">
        <v>59</v>
      </c>
      <c r="I145" s="49" t="s">
        <v>78</v>
      </c>
      <c r="J145" s="49" t="s">
        <v>138</v>
      </c>
      <c r="K145" s="50" t="s">
        <v>115</v>
      </c>
    </row>
    <row r="146" spans="2:11" x14ac:dyDescent="0.25">
      <c r="B146" s="51" t="s">
        <v>263</v>
      </c>
      <c r="D146" t="s">
        <v>56</v>
      </c>
      <c r="E146" t="s">
        <v>56</v>
      </c>
      <c r="F146" t="s">
        <v>265</v>
      </c>
      <c r="G146" t="s">
        <v>267</v>
      </c>
      <c r="H146" t="s">
        <v>66</v>
      </c>
      <c r="J146" t="s">
        <v>139</v>
      </c>
      <c r="K146" s="52" t="s">
        <v>83</v>
      </c>
    </row>
    <row r="147" spans="2:11" x14ac:dyDescent="0.25">
      <c r="B147" s="51" t="s">
        <v>264</v>
      </c>
      <c r="D147" t="s">
        <v>57</v>
      </c>
      <c r="E147" t="s">
        <v>57</v>
      </c>
      <c r="F147" t="s">
        <v>266</v>
      </c>
      <c r="G147" t="s">
        <v>268</v>
      </c>
      <c r="H147" t="s">
        <v>269</v>
      </c>
      <c r="J147" t="s">
        <v>81</v>
      </c>
      <c r="K147" s="52" t="s">
        <v>84</v>
      </c>
    </row>
    <row r="148" spans="2:11" x14ac:dyDescent="0.25">
      <c r="B148" s="51"/>
      <c r="D148" t="s">
        <v>58</v>
      </c>
      <c r="E148" t="s">
        <v>75</v>
      </c>
      <c r="H148" t="s">
        <v>68</v>
      </c>
      <c r="K148" s="52"/>
    </row>
    <row r="149" spans="2:11" x14ac:dyDescent="0.25">
      <c r="B149" s="51"/>
      <c r="E149" t="s">
        <v>182</v>
      </c>
      <c r="K149" s="52"/>
    </row>
    <row r="150" spans="2:11" x14ac:dyDescent="0.25">
      <c r="B150" s="51"/>
      <c r="D150" t="s">
        <v>116</v>
      </c>
      <c r="F150" t="s">
        <v>270</v>
      </c>
      <c r="G150" t="s">
        <v>116</v>
      </c>
      <c r="I150" t="s">
        <v>78</v>
      </c>
      <c r="J150" t="s">
        <v>274</v>
      </c>
      <c r="K150" s="52" t="s">
        <v>78</v>
      </c>
    </row>
    <row r="151" spans="2:11" x14ac:dyDescent="0.25">
      <c r="B151" s="51"/>
      <c r="D151" t="s">
        <v>140</v>
      </c>
      <c r="F151" t="s">
        <v>100</v>
      </c>
      <c r="G151" t="s">
        <v>140</v>
      </c>
      <c r="J151" t="s">
        <v>91</v>
      </c>
      <c r="K151" s="52"/>
    </row>
    <row r="152" spans="2:11" x14ac:dyDescent="0.25">
      <c r="B152" s="51"/>
      <c r="D152" t="s">
        <v>97</v>
      </c>
      <c r="F152" t="s">
        <v>271</v>
      </c>
      <c r="G152" t="s">
        <v>97</v>
      </c>
      <c r="J152" t="s">
        <v>92</v>
      </c>
      <c r="K152" s="52"/>
    </row>
    <row r="153" spans="2:11" x14ac:dyDescent="0.25">
      <c r="B153" s="51"/>
      <c r="D153" t="s">
        <v>98</v>
      </c>
      <c r="F153" t="s">
        <v>272</v>
      </c>
      <c r="G153" t="s">
        <v>273</v>
      </c>
      <c r="J153" t="s">
        <v>275</v>
      </c>
      <c r="K153" s="52"/>
    </row>
    <row r="154" spans="2:11" ht="13.8" thickBot="1" x14ac:dyDescent="0.3">
      <c r="B154" s="53"/>
      <c r="C154" s="54"/>
      <c r="D154" s="54" t="s">
        <v>89</v>
      </c>
      <c r="E154" s="54"/>
      <c r="F154" s="54"/>
      <c r="G154" s="54" t="s">
        <v>89</v>
      </c>
      <c r="H154" s="54"/>
      <c r="I154" s="54"/>
      <c r="J154" s="54" t="s">
        <v>208</v>
      </c>
      <c r="K154" s="55"/>
    </row>
    <row r="155" spans="2:11" x14ac:dyDescent="0.25">
      <c r="B155" s="48" t="s">
        <v>276</v>
      </c>
      <c r="C155" s="49"/>
      <c r="D155" s="49" t="s">
        <v>279</v>
      </c>
      <c r="E155" s="49"/>
      <c r="F155" s="49" t="s">
        <v>78</v>
      </c>
      <c r="G155" s="49" t="s">
        <v>279</v>
      </c>
      <c r="H155" s="49"/>
      <c r="I155" s="49" t="s">
        <v>280</v>
      </c>
      <c r="J155" s="49" t="s">
        <v>78</v>
      </c>
      <c r="K155" s="50" t="s">
        <v>115</v>
      </c>
    </row>
    <row r="156" spans="2:11" x14ac:dyDescent="0.25">
      <c r="B156" s="51" t="s">
        <v>277</v>
      </c>
      <c r="I156" t="s">
        <v>281</v>
      </c>
      <c r="K156" s="52" t="s">
        <v>83</v>
      </c>
    </row>
    <row r="157" spans="2:11" x14ac:dyDescent="0.25">
      <c r="B157" s="51" t="s">
        <v>278</v>
      </c>
      <c r="K157" s="52" t="s">
        <v>84</v>
      </c>
    </row>
    <row r="158" spans="2:11" x14ac:dyDescent="0.25">
      <c r="B158" s="51" t="s">
        <v>282</v>
      </c>
      <c r="C158" t="s">
        <v>286</v>
      </c>
      <c r="D158" t="s">
        <v>55</v>
      </c>
      <c r="E158" t="s">
        <v>59</v>
      </c>
      <c r="F158" t="s">
        <v>287</v>
      </c>
      <c r="G158" t="s">
        <v>55</v>
      </c>
      <c r="H158" t="s">
        <v>59</v>
      </c>
      <c r="I158" t="s">
        <v>216</v>
      </c>
      <c r="J158" t="s">
        <v>183</v>
      </c>
      <c r="K158" s="52" t="s">
        <v>115</v>
      </c>
    </row>
    <row r="159" spans="2:11" x14ac:dyDescent="0.25">
      <c r="B159" s="51" t="s">
        <v>283</v>
      </c>
      <c r="D159" t="s">
        <v>256</v>
      </c>
      <c r="E159" t="s">
        <v>216</v>
      </c>
      <c r="G159" t="s">
        <v>288</v>
      </c>
      <c r="H159" t="s">
        <v>288</v>
      </c>
      <c r="K159" s="52" t="s">
        <v>83</v>
      </c>
    </row>
    <row r="160" spans="2:11" x14ac:dyDescent="0.25">
      <c r="B160" s="51" t="s">
        <v>284</v>
      </c>
      <c r="D160" t="s">
        <v>289</v>
      </c>
      <c r="F160" t="s">
        <v>293</v>
      </c>
      <c r="G160" t="s">
        <v>295</v>
      </c>
      <c r="K160" s="52" t="s">
        <v>84</v>
      </c>
    </row>
    <row r="161" spans="2:11" x14ac:dyDescent="0.25">
      <c r="B161" s="51" t="s">
        <v>285</v>
      </c>
      <c r="D161" t="s">
        <v>290</v>
      </c>
      <c r="F161" t="s">
        <v>100</v>
      </c>
      <c r="G161" t="s">
        <v>296</v>
      </c>
      <c r="K161" s="52"/>
    </row>
    <row r="162" spans="2:11" x14ac:dyDescent="0.25">
      <c r="B162" s="51"/>
      <c r="D162" t="s">
        <v>291</v>
      </c>
      <c r="F162" t="s">
        <v>119</v>
      </c>
      <c r="G162" t="s">
        <v>297</v>
      </c>
      <c r="K162" s="52"/>
    </row>
    <row r="163" spans="2:11" x14ac:dyDescent="0.25">
      <c r="B163" s="51"/>
      <c r="D163" t="s">
        <v>292</v>
      </c>
      <c r="F163" t="s">
        <v>294</v>
      </c>
      <c r="K163" s="52"/>
    </row>
    <row r="164" spans="2:11" x14ac:dyDescent="0.25">
      <c r="B164" s="51"/>
      <c r="C164" t="s">
        <v>238</v>
      </c>
      <c r="D164" t="s">
        <v>55</v>
      </c>
      <c r="E164" t="s">
        <v>59</v>
      </c>
      <c r="F164" t="s">
        <v>78</v>
      </c>
      <c r="G164" t="s">
        <v>55</v>
      </c>
      <c r="H164" t="s">
        <v>59</v>
      </c>
      <c r="I164" t="s">
        <v>78</v>
      </c>
      <c r="J164" t="s">
        <v>78</v>
      </c>
      <c r="K164" s="52"/>
    </row>
    <row r="165" spans="2:11" x14ac:dyDescent="0.25">
      <c r="B165" s="51"/>
      <c r="C165" t="s">
        <v>2</v>
      </c>
      <c r="D165" t="s">
        <v>239</v>
      </c>
      <c r="E165" t="s">
        <v>239</v>
      </c>
      <c r="G165" t="s">
        <v>190</v>
      </c>
      <c r="H165" t="s">
        <v>190</v>
      </c>
      <c r="K165" s="52"/>
    </row>
    <row r="166" spans="2:11" x14ac:dyDescent="0.25">
      <c r="B166" s="51"/>
      <c r="D166" t="s">
        <v>240</v>
      </c>
      <c r="E166" t="s">
        <v>240</v>
      </c>
      <c r="K166" s="52"/>
    </row>
    <row r="167" spans="2:11" x14ac:dyDescent="0.25">
      <c r="B167" s="51"/>
      <c r="D167" t="s">
        <v>241</v>
      </c>
      <c r="E167" t="s">
        <v>241</v>
      </c>
      <c r="K167" s="52"/>
    </row>
    <row r="168" spans="2:11" x14ac:dyDescent="0.25">
      <c r="B168" s="51"/>
      <c r="D168" t="s">
        <v>258</v>
      </c>
      <c r="K168" s="52"/>
    </row>
    <row r="169" spans="2:11" x14ac:dyDescent="0.25">
      <c r="B169" s="51"/>
      <c r="D169" t="s">
        <v>243</v>
      </c>
      <c r="K169" s="52"/>
    </row>
    <row r="170" spans="2:11" x14ac:dyDescent="0.25">
      <c r="B170" s="51"/>
      <c r="C170" t="s">
        <v>298</v>
      </c>
      <c r="D170" t="s">
        <v>300</v>
      </c>
      <c r="F170" t="s">
        <v>78</v>
      </c>
      <c r="G170" t="s">
        <v>300</v>
      </c>
      <c r="I170" t="s">
        <v>301</v>
      </c>
      <c r="J170" t="s">
        <v>78</v>
      </c>
      <c r="K170" s="52" t="s">
        <v>303</v>
      </c>
    </row>
    <row r="171" spans="2:11" x14ac:dyDescent="0.25">
      <c r="B171" s="51"/>
      <c r="C171" t="s">
        <v>299</v>
      </c>
      <c r="I171" t="s">
        <v>302</v>
      </c>
      <c r="K171" s="52" t="s">
        <v>304</v>
      </c>
    </row>
    <row r="172" spans="2:11" x14ac:dyDescent="0.25">
      <c r="B172" s="51"/>
      <c r="K172" s="52" t="s">
        <v>305</v>
      </c>
    </row>
    <row r="173" spans="2:11" x14ac:dyDescent="0.25">
      <c r="B173" s="51"/>
      <c r="K173" s="52" t="s">
        <v>306</v>
      </c>
    </row>
    <row r="174" spans="2:11" x14ac:dyDescent="0.25">
      <c r="B174" s="51"/>
      <c r="K174" s="52" t="s">
        <v>307</v>
      </c>
    </row>
    <row r="175" spans="2:11" x14ac:dyDescent="0.25">
      <c r="B175" s="51"/>
      <c r="K175" s="52" t="s">
        <v>308</v>
      </c>
    </row>
    <row r="176" spans="2:11" x14ac:dyDescent="0.25">
      <c r="B176" s="51"/>
      <c r="K176" s="52" t="s">
        <v>309</v>
      </c>
    </row>
    <row r="177" spans="2:11" x14ac:dyDescent="0.25">
      <c r="B177" s="51"/>
      <c r="K177" s="52" t="s">
        <v>310</v>
      </c>
    </row>
    <row r="178" spans="2:11" x14ac:dyDescent="0.25">
      <c r="B178" s="51"/>
      <c r="K178" s="52" t="s">
        <v>311</v>
      </c>
    </row>
    <row r="179" spans="2:11" x14ac:dyDescent="0.25">
      <c r="B179" s="51"/>
      <c r="K179" s="52" t="s">
        <v>307</v>
      </c>
    </row>
    <row r="180" spans="2:11" x14ac:dyDescent="0.25">
      <c r="B180" s="51"/>
      <c r="K180" s="52" t="s">
        <v>312</v>
      </c>
    </row>
    <row r="181" spans="2:11" ht="13.8" thickBot="1" x14ac:dyDescent="0.3">
      <c r="B181" s="53"/>
      <c r="C181" s="54"/>
      <c r="D181" s="54"/>
      <c r="E181" s="54"/>
      <c r="F181" s="54"/>
      <c r="G181" s="54"/>
      <c r="H181" s="54"/>
      <c r="I181" s="54"/>
      <c r="J181" s="54"/>
      <c r="K181" s="55" t="s">
        <v>313</v>
      </c>
    </row>
    <row r="182" spans="2:11" x14ac:dyDescent="0.25">
      <c r="B182" s="48" t="s">
        <v>314</v>
      </c>
      <c r="C182" s="49"/>
      <c r="D182" s="49" t="s">
        <v>55</v>
      </c>
      <c r="E182" s="49" t="s">
        <v>59</v>
      </c>
      <c r="F182" s="49" t="s">
        <v>78</v>
      </c>
      <c r="G182" s="49" t="s">
        <v>55</v>
      </c>
      <c r="H182" s="49" t="s">
        <v>59</v>
      </c>
      <c r="I182" s="49" t="s">
        <v>216</v>
      </c>
      <c r="J182" s="49" t="s">
        <v>183</v>
      </c>
      <c r="K182" s="50" t="s">
        <v>318</v>
      </c>
    </row>
    <row r="183" spans="2:11" x14ac:dyDescent="0.25">
      <c r="B183" s="51" t="s">
        <v>315</v>
      </c>
      <c r="D183" t="s">
        <v>256</v>
      </c>
      <c r="E183" t="s">
        <v>216</v>
      </c>
      <c r="G183" t="s">
        <v>256</v>
      </c>
      <c r="H183" t="s">
        <v>216</v>
      </c>
      <c r="K183" s="52" t="s">
        <v>319</v>
      </c>
    </row>
    <row r="184" spans="2:11" x14ac:dyDescent="0.25">
      <c r="B184" s="51" t="s">
        <v>316</v>
      </c>
      <c r="K184" s="52" t="s">
        <v>320</v>
      </c>
    </row>
    <row r="185" spans="2:11" x14ac:dyDescent="0.25">
      <c r="B185" s="51" t="s">
        <v>317</v>
      </c>
      <c r="D185" t="s">
        <v>289</v>
      </c>
      <c r="G185" t="s">
        <v>289</v>
      </c>
      <c r="K185" s="52"/>
    </row>
    <row r="186" spans="2:11" x14ac:dyDescent="0.25">
      <c r="B186" s="51"/>
      <c r="D186" t="s">
        <v>290</v>
      </c>
      <c r="G186" t="s">
        <v>290</v>
      </c>
      <c r="K186" s="52"/>
    </row>
    <row r="187" spans="2:11" x14ac:dyDescent="0.25">
      <c r="B187" s="51"/>
      <c r="D187" t="s">
        <v>321</v>
      </c>
      <c r="G187" t="s">
        <v>322</v>
      </c>
      <c r="K187" s="52"/>
    </row>
    <row r="188" spans="2:11" ht="13.8" thickBot="1" x14ac:dyDescent="0.3">
      <c r="B188" s="53"/>
      <c r="C188" s="54"/>
      <c r="D188" s="54" t="s">
        <v>89</v>
      </c>
      <c r="E188" s="54"/>
      <c r="F188" s="54"/>
      <c r="G188" s="54" t="s">
        <v>89</v>
      </c>
      <c r="H188" s="54"/>
      <c r="I188" s="54"/>
      <c r="J188" s="54"/>
      <c r="K188" s="55"/>
    </row>
    <row r="189" spans="2:11" x14ac:dyDescent="0.25">
      <c r="B189" s="48" t="s">
        <v>323</v>
      </c>
      <c r="C189" s="49"/>
      <c r="D189" s="49" t="s">
        <v>325</v>
      </c>
      <c r="E189" s="49"/>
      <c r="F189" s="49" t="s">
        <v>78</v>
      </c>
      <c r="G189" s="49" t="s">
        <v>325</v>
      </c>
      <c r="H189" s="49"/>
      <c r="I189" s="49" t="s">
        <v>327</v>
      </c>
      <c r="J189" s="49" t="s">
        <v>78</v>
      </c>
      <c r="K189" s="50" t="s">
        <v>303</v>
      </c>
    </row>
    <row r="190" spans="2:11" x14ac:dyDescent="0.25">
      <c r="B190" s="51" t="s">
        <v>324</v>
      </c>
      <c r="D190" t="s">
        <v>326</v>
      </c>
      <c r="G190" t="s">
        <v>326</v>
      </c>
      <c r="I190" t="s">
        <v>328</v>
      </c>
      <c r="K190" s="52" t="s">
        <v>329</v>
      </c>
    </row>
    <row r="191" spans="2:11" x14ac:dyDescent="0.25">
      <c r="B191" s="51"/>
      <c r="I191" t="s">
        <v>326</v>
      </c>
      <c r="K191" s="52" t="s">
        <v>330</v>
      </c>
    </row>
    <row r="192" spans="2:11" x14ac:dyDescent="0.25">
      <c r="B192" s="51"/>
      <c r="K192" s="52" t="s">
        <v>331</v>
      </c>
    </row>
    <row r="193" spans="2:11" x14ac:dyDescent="0.25">
      <c r="B193" s="51"/>
      <c r="K193" s="52" t="s">
        <v>308</v>
      </c>
    </row>
    <row r="194" spans="2:11" x14ac:dyDescent="0.25">
      <c r="B194" s="51"/>
      <c r="K194" s="52" t="s">
        <v>332</v>
      </c>
    </row>
    <row r="195" spans="2:11" x14ac:dyDescent="0.25">
      <c r="B195" s="51"/>
      <c r="K195" s="52" t="s">
        <v>333</v>
      </c>
    </row>
    <row r="196" spans="2:11" ht="13.8" thickBot="1" x14ac:dyDescent="0.3">
      <c r="B196" s="53" t="s">
        <v>334</v>
      </c>
      <c r="C196" s="54"/>
      <c r="D196" s="54" t="s">
        <v>55</v>
      </c>
      <c r="E196" s="54" t="s">
        <v>59</v>
      </c>
      <c r="F196" s="54" t="s">
        <v>78</v>
      </c>
      <c r="G196" s="54" t="s">
        <v>55</v>
      </c>
      <c r="H196" s="54" t="s">
        <v>59</v>
      </c>
      <c r="I196" s="54" t="s">
        <v>216</v>
      </c>
      <c r="J196" s="54" t="s">
        <v>183</v>
      </c>
      <c r="K196" s="55" t="s">
        <v>318</v>
      </c>
    </row>
    <row r="197" spans="2:11" x14ac:dyDescent="0.25">
      <c r="B197" s="48" t="s">
        <v>335</v>
      </c>
      <c r="C197" s="49"/>
      <c r="D197" s="49" t="s">
        <v>256</v>
      </c>
      <c r="E197" s="49" t="s">
        <v>216</v>
      </c>
      <c r="F197" s="49"/>
      <c r="G197" s="49" t="s">
        <v>288</v>
      </c>
      <c r="H197" s="49"/>
      <c r="I197" s="49"/>
      <c r="J197" s="49"/>
      <c r="K197" s="50" t="s">
        <v>337</v>
      </c>
    </row>
    <row r="198" spans="2:11" x14ac:dyDescent="0.25">
      <c r="B198" s="51" t="s">
        <v>336</v>
      </c>
      <c r="H198" t="s">
        <v>288</v>
      </c>
      <c r="K198" s="52"/>
    </row>
    <row r="199" spans="2:11" x14ac:dyDescent="0.25">
      <c r="B199" s="51"/>
      <c r="D199" t="s">
        <v>338</v>
      </c>
      <c r="K199" s="52"/>
    </row>
    <row r="200" spans="2:11" x14ac:dyDescent="0.25">
      <c r="B200" s="51"/>
      <c r="D200" t="s">
        <v>339</v>
      </c>
      <c r="K200" s="52"/>
    </row>
    <row r="201" spans="2:11" ht="13.8" thickBot="1" x14ac:dyDescent="0.3">
      <c r="B201" s="53"/>
      <c r="C201" s="54"/>
      <c r="D201" s="54" t="s">
        <v>340</v>
      </c>
      <c r="E201" s="54"/>
      <c r="F201" s="54"/>
      <c r="G201" s="54"/>
      <c r="H201" s="54"/>
      <c r="I201" s="54"/>
      <c r="J201" s="54"/>
      <c r="K201" s="55"/>
    </row>
    <row r="202" spans="2:11" x14ac:dyDescent="0.25">
      <c r="B202" s="48" t="s">
        <v>341</v>
      </c>
      <c r="C202" s="49"/>
      <c r="D202" s="49" t="s">
        <v>55</v>
      </c>
      <c r="E202" s="49" t="s">
        <v>59</v>
      </c>
      <c r="F202" s="49" t="s">
        <v>78</v>
      </c>
      <c r="G202" s="49" t="s">
        <v>55</v>
      </c>
      <c r="H202" s="49" t="s">
        <v>59</v>
      </c>
      <c r="I202" s="49" t="s">
        <v>78</v>
      </c>
      <c r="J202" s="49" t="s">
        <v>79</v>
      </c>
      <c r="K202" s="50" t="s">
        <v>318</v>
      </c>
    </row>
    <row r="203" spans="2:11" x14ac:dyDescent="0.25">
      <c r="B203" s="51" t="s">
        <v>342</v>
      </c>
      <c r="D203" t="s">
        <v>56</v>
      </c>
      <c r="E203" t="s">
        <v>56</v>
      </c>
      <c r="G203" t="s">
        <v>66</v>
      </c>
      <c r="H203" t="s">
        <v>66</v>
      </c>
      <c r="J203" t="s">
        <v>80</v>
      </c>
      <c r="K203" s="52" t="s">
        <v>337</v>
      </c>
    </row>
    <row r="204" spans="2:11" x14ac:dyDescent="0.25">
      <c r="B204" s="51" t="s">
        <v>343</v>
      </c>
      <c r="D204" t="s">
        <v>57</v>
      </c>
      <c r="E204" t="s">
        <v>57</v>
      </c>
      <c r="G204" t="s">
        <v>70</v>
      </c>
      <c r="H204" t="s">
        <v>70</v>
      </c>
      <c r="J204" t="s">
        <v>81</v>
      </c>
      <c r="K204" s="52"/>
    </row>
    <row r="205" spans="2:11" x14ac:dyDescent="0.25">
      <c r="B205" s="51" t="s">
        <v>344</v>
      </c>
      <c r="D205" t="s">
        <v>58</v>
      </c>
      <c r="E205" t="s">
        <v>58</v>
      </c>
      <c r="G205" t="s">
        <v>147</v>
      </c>
      <c r="H205" t="s">
        <v>147</v>
      </c>
      <c r="K205" s="52"/>
    </row>
    <row r="206" spans="2:11" x14ac:dyDescent="0.25">
      <c r="B206" s="51"/>
      <c r="D206" t="s">
        <v>345</v>
      </c>
      <c r="G206" t="s">
        <v>349</v>
      </c>
      <c r="J206" t="s">
        <v>99</v>
      </c>
      <c r="K206" s="52"/>
    </row>
    <row r="207" spans="2:11" x14ac:dyDescent="0.25">
      <c r="B207" s="51"/>
      <c r="D207" t="s">
        <v>346</v>
      </c>
      <c r="G207" t="s">
        <v>350</v>
      </c>
      <c r="J207" t="s">
        <v>351</v>
      </c>
      <c r="K207" s="52"/>
    </row>
    <row r="208" spans="2:11" x14ac:dyDescent="0.25">
      <c r="B208" s="51"/>
      <c r="D208" t="s">
        <v>347</v>
      </c>
      <c r="J208" t="s">
        <v>352</v>
      </c>
      <c r="K208" s="52"/>
    </row>
    <row r="209" spans="2:11" x14ac:dyDescent="0.25">
      <c r="B209" s="51"/>
      <c r="D209" t="s">
        <v>348</v>
      </c>
      <c r="J209" t="s">
        <v>353</v>
      </c>
      <c r="K209" s="52"/>
    </row>
    <row r="210" spans="2:11" ht="13.8" thickBot="1" x14ac:dyDescent="0.3">
      <c r="B210" s="53" t="s">
        <v>354</v>
      </c>
      <c r="C210" s="54"/>
      <c r="D210" s="54"/>
      <c r="E210" s="54"/>
      <c r="F210" s="54"/>
      <c r="G210" s="54"/>
      <c r="H210" s="54"/>
      <c r="I210" s="54"/>
      <c r="J210" s="54"/>
      <c r="K210" s="5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Name xmlns="39769d0e-a332-4ade-b255-a4976eefeec8">4</Program_x0020_Name>
    <Service_x0020_Address xmlns="39769d0e-a332-4ade-b255-a4976eefeec8">321 Golf Club Rd</Service_x0020_Address>
    <Customer_x0020_Name xmlns="39769d0e-a332-4ade-b255-a4976eefeec8">DVC</Customer_x0020_Name>
    <Document_x0020_Type xmlns="39769d0e-a332-4ade-b255-a4976eefeec8">Payback Calculator</Document_x0020_Type>
    <Service_x0020_City xmlns="39769d0e-a332-4ade-b255-a4976eefeec8">Pleasant Hill</Service_x0020_City>
    <Customer_x0020_Class xmlns="39769d0e-a332-4ade-b255-a4976eefeec8">
      <ns2:Value xmlns:ns2="39769d0e-a332-4ade-b255-a4976eefeec8">Institutional</ns2:Value>
    </Customer_x0020_Class>
    <Parcel_x0020_Number xmlns="39769d0e-a332-4ade-b255-a4976eefeec8" xsi:nil="true"/>
    <Green_x0020_Business xmlns="39769d0e-a332-4ade-b255-a4976eefeec8">false</Green_x0020_Business>
    <Description0 xmlns="39769d0e-a332-4ade-b255-a4976eefeec8">DVC Commercial Toilet and Urinal Fixture Payback Calculator</Description0>
    <Activity_x0020_Year xmlns="39769d0e-a332-4ade-b255-a4976eefeec8">2018</Activity_x0020_Year>
    <Site_x0020_Name xmlns="39769d0e-a332-4ade-b255-a4976eefeec8">DVC</Site_x0020_Nam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4BFCD7411DBC4F965E66C3B98611A2" ma:contentTypeVersion="17" ma:contentTypeDescription="Create a new document." ma:contentTypeScope="" ma:versionID="e753ee948752efd5a18894bc55772763">
  <xsd:schema xmlns:xsd="http://www.w3.org/2001/XMLSchema" xmlns:xs="http://www.w3.org/2001/XMLSchema" xmlns:p="http://schemas.microsoft.com/office/2006/metadata/properties" xmlns:ns2="39769d0e-a332-4ade-b255-a4976eefeec8" xmlns:ns3="047f2400-4225-4b03-ad9f-b19f6eaafe88" targetNamespace="http://schemas.microsoft.com/office/2006/metadata/properties" ma:root="true" ma:fieldsID="3f05d16d1932fbbd7b31ed2e3444f32d" ns2:_="" ns3:_="">
    <xsd:import namespace="39769d0e-a332-4ade-b255-a4976eefeec8"/>
    <xsd:import namespace="047f2400-4225-4b03-ad9f-b19f6eaafe88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Site_x0020_Name" minOccurs="0"/>
                <xsd:element ref="ns2:Customer_x0020_Name" minOccurs="0"/>
                <xsd:element ref="ns2:Service_x0020_Address" minOccurs="0"/>
                <xsd:element ref="ns3:SharedWithUsers" minOccurs="0"/>
                <xsd:element ref="ns2:Parcel_x0020_Number" minOccurs="0"/>
                <xsd:element ref="ns2:Activity_x0020_Year" minOccurs="0"/>
                <xsd:element ref="ns2:Customer_x0020_Class" minOccurs="0"/>
                <xsd:element ref="ns2:Document_x0020_Type"/>
                <xsd:element ref="ns2:Green_x0020_Business" minOccurs="0"/>
                <xsd:element ref="ns2:Program_x0020_Name"/>
                <xsd:element ref="ns2:Service_x0020_C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69d0e-a332-4ade-b255-a4976eefeec8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Text">
          <xsd:maxLength value="255"/>
        </xsd:restriction>
      </xsd:simpleType>
    </xsd:element>
    <xsd:element name="Site_x0020_Name" ma:index="9" nillable="true" ma:displayName="Site Name" ma:format="Dropdown" ma:internalName="Site_x0020_Name">
      <xsd:simpleType>
        <xsd:union memberTypes="dms:Text">
          <xsd:simpleType>
            <xsd:restriction base="dms:Choice">
              <xsd:enumeration value="Fair Oaks Baptist Church"/>
            </xsd:restriction>
          </xsd:simpleType>
        </xsd:union>
      </xsd:simpleType>
    </xsd:element>
    <xsd:element name="Customer_x0020_Name" ma:index="10" nillable="true" ma:displayName="Customer Name" ma:format="Dropdown" ma:internalName="Customer_x0020_Name">
      <xsd:simpleType>
        <xsd:union memberTypes="dms:Text">
          <xsd:simpleType>
            <xsd:restriction base="dms:Choice">
              <xsd:enumeration value="Fair Oaks Baptist Church"/>
            </xsd:restriction>
          </xsd:simpleType>
        </xsd:union>
      </xsd:simpleType>
    </xsd:element>
    <xsd:element name="Service_x0020_Address" ma:index="11" nillable="true" ma:displayName="Service Address" ma:format="Dropdown" ma:internalName="Service_x0020_Address">
      <xsd:simpleType>
        <xsd:union memberTypes="dms:Text">
          <xsd:simpleType>
            <xsd:restriction base="dms:Choice">
              <xsd:enumeration value="1925 Risdon Rd"/>
            </xsd:restriction>
          </xsd:simpleType>
        </xsd:union>
      </xsd:simpleType>
    </xsd:element>
    <xsd:element name="Parcel_x0020_Number" ma:index="13" nillable="true" ma:displayName="Parcel Number" ma:format="Dropdown" ma:internalName="Parcel_x0020_Number">
      <xsd:simpleType>
        <xsd:union memberTypes="dms:Text">
          <xsd:simpleType>
            <xsd:restriction base="dms:Choice">
              <xsd:enumeration value="3006.00000"/>
            </xsd:restriction>
          </xsd:simpleType>
        </xsd:union>
      </xsd:simpleType>
    </xsd:element>
    <xsd:element name="Activity_x0020_Year" ma:index="14" nillable="true" ma:displayName="Activity Year" ma:format="Dropdown" ma:internalName="Activity_x0020_Year">
      <xsd:simpleType>
        <xsd:union memberTypes="dms:Text">
          <xsd:simpleType>
            <xsd:restriction base="dms:Choice">
              <xsd:enumeration value="2017"/>
              <xsd:enumeration value="2018"/>
              <xsd:enumeration value="2019"/>
              <xsd:enumeration value="2020"/>
              <xsd:enumeration value="2021"/>
              <xsd:enumeration value="FY17"/>
              <xsd:enumeration value="FY18"/>
              <xsd:enumeration value="FY19"/>
              <xsd:enumeration value="FY20"/>
              <xsd:enumeration value="FY21"/>
            </xsd:restriction>
          </xsd:simpleType>
        </xsd:union>
      </xsd:simpleType>
    </xsd:element>
    <xsd:element name="Customer_x0020_Class" ma:index="15" nillable="true" ma:displayName="Customer Class" ma:internalName="Customer_x0020_Cla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F"/>
                    <xsd:enumeration value="MF"/>
                    <xsd:enumeration value="Landscape"/>
                    <xsd:enumeration value="Commercial"/>
                    <xsd:enumeration value="Institutional"/>
                    <xsd:enumeration value="Industrial"/>
                  </xsd:restriction>
                </xsd:simpleType>
              </xsd:element>
            </xsd:sequence>
          </xsd:extension>
        </xsd:complexContent>
      </xsd:complexType>
    </xsd:element>
    <xsd:element name="Document_x0020_Type" ma:index="16" ma:displayName="Category" ma:description="Not Eligible Letter = Customer or site not eligible to participate in rebate program.  Failed Letter = Customer did not meet the Terms &amp; Conditions when project was completed - failed post inspection. &#10;" ma:format="Dropdown" ma:internalName="Document_x0020_Type">
      <xsd:simpleType>
        <xsd:restriction base="dms:Choice">
          <xsd:enumeration value="Application"/>
          <xsd:enumeration value="Approval Letter"/>
          <xsd:enumeration value="Check Request"/>
          <xsd:enumeration value="Consumption History"/>
          <xsd:enumeration value="EUC List"/>
          <xsd:enumeration value="Failed Letter"/>
          <xsd:enumeration value="Irrigation Allocation"/>
          <xsd:enumeration value="Not Eligible Letter"/>
          <xsd:enumeration value="Other"/>
          <xsd:enumeration value="Payback Calculator"/>
          <xsd:enumeration value="Pre Photo"/>
          <xsd:enumeration value="Post Photo"/>
          <xsd:enumeration value="Rebate Cost Summary"/>
          <xsd:enumeration value="Receipt"/>
          <xsd:enumeration value="Report"/>
          <xsd:enumeration value="Resource"/>
          <xsd:enumeration value="Weekly Extract File"/>
          <xsd:enumeration value="Thank You Letter"/>
          <xsd:enumeration value="Water Budget"/>
        </xsd:restriction>
      </xsd:simpleType>
    </xsd:element>
    <xsd:element name="Green_x0020_Business" ma:index="17" nillable="true" ma:displayName="Green Business" ma:default="0" ma:internalName="Green_x0020_Business">
      <xsd:simpleType>
        <xsd:restriction base="dms:Boolean"/>
      </xsd:simpleType>
    </xsd:element>
    <xsd:element name="Program_x0020_Name" ma:index="18" ma:displayName="Program Name" ma:list="{061021de-a1ff-418c-95c1-89f4690bc95d}" ma:internalName="Program_x0020_Name" ma:readOnly="false" ma:showField="Title">
      <xsd:simpleType>
        <xsd:restriction base="dms:Lookup"/>
      </xsd:simpleType>
    </xsd:element>
    <xsd:element name="Service_x0020_City" ma:index="19" nillable="true" ma:displayName="Service City" ma:format="Dropdown" ma:internalName="Service_x0020_City">
      <xsd:simpleType>
        <xsd:restriction base="dms:Choice">
          <xsd:enumeration value="Antioch"/>
          <xsd:enumeration value="Bay Point"/>
          <xsd:enumeration value="Brentwood"/>
          <xsd:enumeration value="Concord"/>
          <xsd:enumeration value="Clyde"/>
          <xsd:enumeration value="Clayton"/>
          <xsd:enumeration value="Martinez"/>
          <xsd:enumeration value="Oakley"/>
          <xsd:enumeration value="Pacheco"/>
          <xsd:enumeration value="Pittsburg"/>
          <xsd:enumeration value="Pleasant Hill"/>
          <xsd:enumeration value="Port Costa"/>
          <xsd:enumeration value="Walnut Cree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f2400-4225-4b03-ad9f-b19f6eaafe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Summar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1E243A-D5C6-4A12-A2BF-1942FC2157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4BAD9E-E7F1-4404-84A2-9FF7299FA35D}">
  <ds:schemaRefs>
    <ds:schemaRef ds:uri="http://purl.org/dc/terms/"/>
    <ds:schemaRef ds:uri="047f2400-4225-4b03-ad9f-b19f6eaafe88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9769d0e-a332-4ade-b255-a4976eefeec8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3725B6-6DC3-49A7-B63D-BF5958274E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769d0e-a332-4ade-b255-a4976eefeec8"/>
    <ds:schemaRef ds:uri="047f2400-4225-4b03-ad9f-b19f6eaafe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Payback Evaluation</vt:lpstr>
      <vt:lpstr>Education Occupancy Fixture Req</vt:lpstr>
      <vt:lpstr>'Payback Evaluation'!Print_Area</vt:lpstr>
    </vt:vector>
  </TitlesOfParts>
  <Company>East Bay Municipal Utility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Commercial Toilet and Urinal Fixture Payback Calculator</dc:title>
  <dc:creator>jcarmody</dc:creator>
  <cp:lastModifiedBy>Cooper Reaves</cp:lastModifiedBy>
  <cp:lastPrinted>2018-02-22T00:45:24Z</cp:lastPrinted>
  <dcterms:created xsi:type="dcterms:W3CDTF">2001-01-03T18:27:04Z</dcterms:created>
  <dcterms:modified xsi:type="dcterms:W3CDTF">2026-05-20T18:31:20Z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Info1_50">
    <vt:lpwstr>0,W:\ICI\Forms\WaterBalForm.xls,3187679178,0,4026531874,1,4118,2,$,65,Text,72,Bold Text,4026531874,Number,536875138,Money,4026532354,Percentage,76,Col Header,1026,Date,2050,Time,3074,Date &amp; Time,0,,0,,0,,0,,0,,0,,0,Edit Styles...</vt:lpwstr>
  </property>
  <property fmtid="{D5CDD505-2E9C-101B-9397-08002B2CF9AE}" pid="3" name="WorkbookSheets1">
    <vt:lpwstr>16,140,50,50,60,60,45,45,45,50,65,65,60,65,45,45,45,45,45,45,45,45,45,45,45,45,45,45,45,45,45,45,45,45,45,45,45,45,45,45,0,0,0,0,0,0,1,1,4,0</vt:lpwstr>
  </property>
  <property fmtid="{D5CDD505-2E9C-101B-9397-08002B2CF9AE}" pid="4" name="WorkbookSheets2">
    <vt:lpwstr>0,0,0,0,0,0,0,0,0,0,0,0,0,0,0,0,0,0,0,0,0,0,0,0,0,0,0,0,0,0,0,0,0,0,0,0,0,0,0,0,0,0,0,0,0,0,1,1,4,0</vt:lpwstr>
  </property>
  <property fmtid="{D5CDD505-2E9C-101B-9397-08002B2CF9AE}" pid="5" name="WorkbookSheets3">
    <vt:lpwstr>0,0,0,0,0,0,0,0,0,0,0,0,0,0,0,0,0,0,0,0,0,0,0,0,0,0,0,0,0,0,0,0,0,0,0,0,0,0,0,0,0,0,0,0,0,0,1,1,4,0</vt:lpwstr>
  </property>
  <property fmtid="{D5CDD505-2E9C-101B-9397-08002B2CF9AE}" pid="6" name="WorkbookSheets4">
    <vt:lpwstr>0,0,0,0,0,0,0,0,0,0,0,0,0,0,0,0,0,0,0,0,0,0,0,0,0,0,0,0,0,0,0,0,0,0,0,0,0,0,0,0,0,0,0,0,0,0,1,1,4,0</vt:lpwstr>
  </property>
  <property fmtid="{D5CDD505-2E9C-101B-9397-08002B2CF9AE}" pid="7" name="WorkbookSheets5">
    <vt:lpwstr>0,0,0,0,0,0,0,0,0,0,0,0,0,0,0,0,0,0,0,0,0,0,0,0,0,0,0,0,0,0,0,0,0,0,0,0,0,0,0,0,0,0,0,0,0,0,1,1,4,0</vt:lpwstr>
  </property>
  <property fmtid="{D5CDD505-2E9C-101B-9397-08002B2CF9AE}" pid="8" name="WorkbookSheets6">
    <vt:lpwstr>0,0,0,0,0,0,0,0,0,0,0,0,0,0,0,0,0,0,0,0,0,0,0,0,0,0,0,0,0,0,0,0,0,0,0,0,0,0,0,0,0,0,0,0,0,0,1,1,4,0</vt:lpwstr>
  </property>
  <property fmtid="{D5CDD505-2E9C-101B-9397-08002B2CF9AE}" pid="9" name="WorkbookSheets7">
    <vt:lpwstr>0,0,0,0,0,0,0,0,0,0,0,0,0,0,0,0,0,0,0,0,0,0,0,0,0,0,0,0,0,0,0,0,0,0,0,0,0,0,0,0,0,0,0,0,0,0,1,1,4,0</vt:lpwstr>
  </property>
  <property fmtid="{D5CDD505-2E9C-101B-9397-08002B2CF9AE}" pid="10" name="WorkbookSheets8">
    <vt:lpwstr>0,0,0,0,0,0,0,0,0,0,0,0,0,0,0,0,0,0,0,0,0,0,0,0,0,0,0,0,0,0,0,0,0,0,0,0,0,0,0,0,0,0,0,0,0,0,1,1,4,0</vt:lpwstr>
  </property>
  <property fmtid="{D5CDD505-2E9C-101B-9397-08002B2CF9AE}" pid="11" name="WorkbookSheets9">
    <vt:lpwstr>0,0,0,0,0,0,0,0,0,0,0,0,0,0,0,0,0,0,0,0,0,0,0,0,0,0,0,0,0,0,0,0,0,0,0,0,0,0,0,0,0,0,0,0,0,0,1,1,4,0</vt:lpwstr>
  </property>
  <property fmtid="{D5CDD505-2E9C-101B-9397-08002B2CF9AE}" pid="12" name="WorkbookSheets10">
    <vt:lpwstr>0,0,0,0,0,0,0,0,0,0,0,0,0,0,0,0,0,0,0,0,0,0,0,0,0,0,0,0,0,0,0,0,0,0,0,0,0,0,0,0,0,0,0,0,0,0,1,1,4,0</vt:lpwstr>
  </property>
  <property fmtid="{D5CDD505-2E9C-101B-9397-08002B2CF9AE}" pid="13" name="WorkbookSheets11">
    <vt:lpwstr>0,0,0,0,0,0,0,0,0,0,0,0,0,0,0,0,0,0,0,0,0,0,0,0,0,0,0,0,0,0,0,0,0,0,0,0,0,0,0,0,0,0,0,0,0,0,1,1,4,0</vt:lpwstr>
  </property>
  <property fmtid="{D5CDD505-2E9C-101B-9397-08002B2CF9AE}" pid="14" name="WorkbookSheets12">
    <vt:lpwstr>0,0,0,0,0,0,0,0,0,0,0,0,0,0,0,0,0,0,0,0,0,0,0,0,0,0,0,0,0,0,0,0,0,0,0,0,0,0,0,0,0,0,0,0,0,0,1,1,4,0</vt:lpwstr>
  </property>
  <property fmtid="{D5CDD505-2E9C-101B-9397-08002B2CF9AE}" pid="15" name="WorkbookSheets13">
    <vt:lpwstr>0,0,0,0,0,0,0,0,0,0,0,0,0,0,0,0,0,0,0,0,0,0,0,0,0,0,0,0,0,0,0,0,0,0,0,0,0,0,0,0,0,0,0,0,0,0,1,1,4,0</vt:lpwstr>
  </property>
  <property fmtid="{D5CDD505-2E9C-101B-9397-08002B2CF9AE}" pid="16" name="WorkbookSheets14">
    <vt:lpwstr>0,0,0,0,0,0,0,0,0,0,0,0,0,0,0,0,0,0,0,0,0,0,0,0,0,0,0,0,0,0,0,0,0,0,0,0,0,0,0,0,0,0,0,0,0,0,1,1,4,0</vt:lpwstr>
  </property>
  <property fmtid="{D5CDD505-2E9C-101B-9397-08002B2CF9AE}" pid="17" name="WorkbookSheets15">
    <vt:lpwstr>0,0,0,0,0,0,0,0,0,0,0,0,0,0,0,0,0,0,0,0,0,0,0,0,0,0,0,0,0,0,0,0,0,0,0,0,0,0,0,0,0,0,0,0,0,0,1,1,4,0</vt:lpwstr>
  </property>
  <property fmtid="{D5CDD505-2E9C-101B-9397-08002B2CF9AE}" pid="18" name="WorkbookSheets16">
    <vt:lpwstr>0,0,0,0,0,0,0,0,0,0,0,0,0,0,0,0,0,0,0,0,0,0,0,0,0,0,0,0,0,0,0,0,0,0,0,0,0,0,0,0,0,0,0,0,0,0,0,0,0,0</vt:lpwstr>
  </property>
  <property fmtid="{D5CDD505-2E9C-101B-9397-08002B2CF9AE}" pid="19" name="QSHFileName">
    <vt:lpwstr>C:\Palm\CarmodJ\qsheet\Business\WaterBalForm.qsh</vt:lpwstr>
  </property>
  <property fmtid="{D5CDD505-2E9C-101B-9397-08002B2CF9AE}" pid="20" name="ContentTypeId">
    <vt:lpwstr>0x010100A64BFCD7411DBC4F965E66C3B98611A2</vt:lpwstr>
  </property>
</Properties>
</file>